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Caballeros" sheetId="1" r:id="rId1"/>
    <sheet name="Excluidos" sheetId="3" r:id="rId2"/>
  </sheets>
  <definedNames>
    <definedName name="_xlnm.Database">#REF!</definedName>
    <definedName name="QUERY1" localSheetId="0">Caballeros!$B$4:$F$37</definedName>
    <definedName name="QUERY1_1" localSheetId="0">Caballeros!$B$4:$F$36</definedName>
    <definedName name="QUERY1_1" localSheetId="1">Excluidos!$A$4:$C$4</definedName>
    <definedName name="QUERY1_2" localSheetId="0">Caballeros!$B$4:$F$36</definedName>
    <definedName name="QUERY1_2" localSheetId="1">Excluidos!#REF!</definedName>
    <definedName name="QUERY1_3" localSheetId="0">Caballeros!$B$4:$F$36</definedName>
    <definedName name="QUERY1_4" localSheetId="0">Caballeros!$B$4:$F$36</definedName>
    <definedName name="QUERY1_5" localSheetId="0">Caballeros!$B$4:$F$37</definedName>
    <definedName name="QUERY1_6" localSheetId="0">Caballeros!$B$4:$F$34</definedName>
  </definedNames>
  <calcPr calcId="125725"/>
</workbook>
</file>

<file path=xl/calcChain.xml><?xml version="1.0" encoding="utf-8"?>
<calcChain xmlns="http://schemas.openxmlformats.org/spreadsheetml/2006/main">
  <c r="I6" i="1"/>
  <c r="I13"/>
  <c r="I16"/>
  <c r="I23"/>
  <c r="K17"/>
  <c r="K7" l="1"/>
  <c r="J27"/>
  <c r="J10"/>
  <c r="J7"/>
  <c r="I25"/>
  <c r="I18"/>
  <c r="I12"/>
  <c r="H25"/>
  <c r="H14"/>
  <c r="H13"/>
  <c r="H11"/>
  <c r="H7"/>
  <c r="L29" l="1"/>
  <c r="F29" s="1"/>
  <c r="D29"/>
  <c r="L75"/>
  <c r="F75" s="1"/>
  <c r="D75"/>
  <c r="L34"/>
  <c r="F34" s="1"/>
  <c r="D34"/>
  <c r="L32"/>
  <c r="F32" s="1"/>
  <c r="D32"/>
  <c r="L40"/>
  <c r="F40" s="1"/>
  <c r="D40"/>
  <c r="L74"/>
  <c r="F74" s="1"/>
  <c r="D74"/>
  <c r="L69"/>
  <c r="F69" s="1"/>
  <c r="D69"/>
  <c r="L73" l="1"/>
  <c r="F73" s="1"/>
  <c r="L72"/>
  <c r="F72" s="1"/>
  <c r="L63"/>
  <c r="F63" s="1"/>
  <c r="L66"/>
  <c r="F66" s="1"/>
  <c r="L65"/>
  <c r="F65" s="1"/>
  <c r="L61"/>
  <c r="F61" s="1"/>
  <c r="L70"/>
  <c r="F70" s="1"/>
  <c r="L62"/>
  <c r="F62" s="1"/>
  <c r="L67"/>
  <c r="F67" s="1"/>
  <c r="L58"/>
  <c r="F58" s="1"/>
  <c r="L56"/>
  <c r="F56" s="1"/>
  <c r="L68"/>
  <c r="F68" s="1"/>
  <c r="L59"/>
  <c r="F59" s="1"/>
  <c r="L60"/>
  <c r="F60" s="1"/>
  <c r="L52"/>
  <c r="F52" s="1"/>
  <c r="L51"/>
  <c r="F51" s="1"/>
  <c r="L71"/>
  <c r="F71" s="1"/>
  <c r="L64"/>
  <c r="F64" s="1"/>
  <c r="L55"/>
  <c r="F55" s="1"/>
  <c r="L54"/>
  <c r="F54" s="1"/>
  <c r="L53"/>
  <c r="F53" s="1"/>
  <c r="L57"/>
  <c r="F57" s="1"/>
  <c r="L47"/>
  <c r="F47" s="1"/>
  <c r="L49"/>
  <c r="F49" s="1"/>
  <c r="L48"/>
  <c r="F48" s="1"/>
  <c r="L50"/>
  <c r="F50" s="1"/>
  <c r="L43"/>
  <c r="F43" s="1"/>
  <c r="L46"/>
  <c r="F46" s="1"/>
  <c r="L39"/>
  <c r="F39" s="1"/>
  <c r="L45"/>
  <c r="F45" s="1"/>
  <c r="L44"/>
  <c r="F44" s="1"/>
  <c r="L41"/>
  <c r="F41" s="1"/>
  <c r="L42"/>
  <c r="F42" s="1"/>
  <c r="L33"/>
  <c r="F33" s="1"/>
  <c r="L37"/>
  <c r="F37" s="1"/>
  <c r="L19"/>
  <c r="F19" s="1"/>
  <c r="L36"/>
  <c r="F36" s="1"/>
  <c r="L35"/>
  <c r="F35" s="1"/>
  <c r="L30"/>
  <c r="F30" s="1"/>
  <c r="L31"/>
  <c r="F31" s="1"/>
  <c r="L22"/>
  <c r="F22" s="1"/>
  <c r="L21"/>
  <c r="F21" s="1"/>
  <c r="L17"/>
  <c r="F17" s="1"/>
  <c r="L28"/>
  <c r="F28" s="1"/>
  <c r="L9"/>
  <c r="F9" s="1"/>
  <c r="L15"/>
  <c r="F15" s="1"/>
  <c r="L8"/>
  <c r="F8" s="1"/>
  <c r="L5"/>
  <c r="F5" s="1"/>
  <c r="L20" l="1"/>
  <c r="F20" s="1"/>
  <c r="L10" l="1"/>
  <c r="F10" s="1"/>
  <c r="L27" l="1"/>
  <c r="F27" s="1"/>
  <c r="D67"/>
  <c r="D64"/>
  <c r="D71"/>
  <c r="D68"/>
  <c r="D19"/>
  <c r="D48"/>
  <c r="D33"/>
  <c r="D57"/>
  <c r="D42"/>
  <c r="D73"/>
  <c r="D36"/>
  <c r="D72" l="1"/>
  <c r="D52"/>
  <c r="D54"/>
  <c r="D51"/>
  <c r="L14" l="1"/>
  <c r="F14" s="1"/>
  <c r="L11"/>
  <c r="F11" s="1"/>
  <c r="L23"/>
  <c r="F23" s="1"/>
  <c r="L7"/>
  <c r="F7" s="1"/>
  <c r="L12"/>
  <c r="F12" s="1"/>
  <c r="L13"/>
  <c r="F13" s="1"/>
  <c r="L24"/>
  <c r="F24" s="1"/>
  <c r="L16"/>
  <c r="F16" s="1"/>
  <c r="L25"/>
  <c r="F25" s="1"/>
  <c r="L38"/>
  <c r="F38" s="1"/>
  <c r="L18"/>
  <c r="F18" s="1"/>
  <c r="L26"/>
  <c r="F26" s="1"/>
  <c r="L6"/>
  <c r="F6" s="1"/>
  <c r="G8"/>
  <c r="G5"/>
  <c r="D12" l="1"/>
  <c r="D46"/>
  <c r="D28"/>
  <c r="D61"/>
  <c r="D23" l="1"/>
  <c r="D45"/>
  <c r="D53" l="1"/>
  <c r="D70" l="1"/>
  <c r="D58" l="1"/>
  <c r="D62"/>
  <c r="D44"/>
  <c r="D59"/>
  <c r="D63"/>
  <c r="D66"/>
  <c r="D47"/>
  <c r="D49"/>
  <c r="D43"/>
  <c r="D50"/>
  <c r="D60"/>
  <c r="D56"/>
  <c r="D55"/>
  <c r="D7"/>
  <c r="D41"/>
  <c r="D39"/>
  <c r="D38"/>
  <c r="D24"/>
  <c r="D22"/>
  <c r="D37"/>
  <c r="D27"/>
  <c r="D10"/>
  <c r="D31"/>
  <c r="D20"/>
  <c r="D30"/>
  <c r="D14"/>
  <c r="D35"/>
  <c r="D21"/>
  <c r="D17"/>
  <c r="D18"/>
  <c r="D26"/>
  <c r="D11"/>
  <c r="D25"/>
  <c r="D16"/>
  <c r="D13"/>
  <c r="D15"/>
  <c r="D5"/>
  <c r="D65"/>
  <c r="D8"/>
  <c r="D9"/>
  <c r="D6"/>
</calcChain>
</file>

<file path=xl/connections.xml><?xml version="1.0" encoding="utf-8"?>
<connections xmlns="http://schemas.openxmlformats.org/spreadsheetml/2006/main">
  <connection id="1" name="Conexión" type="1" refreshedVersion="0" savePassword="1" saveData="1">
    <dbPr connection="DSN=Archivos de dBase;DBQ=F:\ARCHIVOS\JUAN\EXCEL;FIL=dBase4;" command="SELECT xxtenjp.ACTUAL, xxtenjp.ANTER, xxtenjp.NOMBRE, xxtenjp.PINI, xxtenjp.PTOT, xxtenjp.PUN1, xxtenjp.PUN2, xxtenjp.PUN3, xxtenjp.PUN4, xxtenjp.SN_x000d__x000a_FROM f:\archivos\juan\dbaseiv\xxtenjp.dbf xxtenjp"/>
  </connection>
  <connection id="2" name="Conexión12" type="1" refreshedVersion="0" savePassword="1" saveData="1">
    <dbPr connection="DSN=Archivos de dBase;DBQ=F:\ARCHIVOS\JUAN\EXCEL;FIL=dBase4;" command="SELECT xxtenjp.ACTUAL, xxtenjp.ANTER, xxtenjp.NOMBRE, xxtenjp.PINI, xxtenjp.PTOT, xxtenjp.PUN1, xxtenjp.PUN2, xxtenjp.PUN3, xxtenjp.PUN4, xxtenjp.SN_x000d__x000a_FROM f:\archivos\juan\dbaseiv\xxtenjp.dbf xxtenjp"/>
  </connection>
  <connection id="3" name="Conexión18" type="1" refreshedVersion="0" savePassword="1" saveData="1">
    <dbPr connection="DSN=Archivos de dBase;DBQ=F:\ARCHIVOS\JUAN\EXCEL;FIL=dBase4;" command="SELECT xxtenjp.ACTUAL, xxtenjp.ANTER, xxtenjp.NOMBRE, xxtenjp.PINI, xxtenjp.PTOT, xxtenjp.PUN1, xxtenjp.PUN2, xxtenjp.PUN3, xxtenjp.PUN4, xxtenjp.SN_x000d__x000a_FROM f:\archivos\juan\dbaseiv\xxtenjp.dbf xxtenjp"/>
  </connection>
  <connection id="4" name="Conexión3" type="1" refreshedVersion="0" savePassword="1" saveData="1">
    <dbPr connection="DSN=Archivos de dBase;DBQ=F:\ARCHIVOS\JUAN\EXCEL;FIL=dBase4;" command="SELECT xxtenjp.ACTUAL, xxtenjp.ANTER, xxtenjp.NOMBRE, xxtenjp.PINI, xxtenjp.PTOT, xxtenjp.PUN1, xxtenjp.PUN2, xxtenjp.PUN3, xxtenjp.PUN4, xxtenjp.SN_x000d__x000a_FROM f:\archivos\juan\dbaseiv\xxtenjp.dbf xxtenjp"/>
  </connection>
  <connection id="5" name="Conexión4" type="1" refreshedVersion="0" savePassword="1" saveData="1">
    <dbPr connection="DSN=Archivos de dBase;DBQ=F:\ARCHIVOS\JUAN\EXCEL;FIL=dBase4;" command="SELECT xxtenjp.ACTUAL, xxtenjp.ANTER, xxtenjp.NOMBRE, xxtenjp.PINI, xxtenjp.PTOT, xxtenjp.PUN1, xxtenjp.PUN2, xxtenjp.PUN3, xxtenjp.PUN4, xxtenjp.SN_x000d__x000a_FROM f:\archivos\juan\dbaseiv\xxtenjp.dbf xxtenjp"/>
  </connection>
  <connection id="6" name="Conexión5" type="1" refreshedVersion="0" savePassword="1" saveData="1">
    <dbPr connection="DSN=Archivos de dBase;DBQ=F:\ARCHIVOS\JUAN\EXCEL;FIL=dBase4;" command="SELECT xxtenjp.ACTUAL, xxtenjp.ANTER, xxtenjp.NOMBRE, xxtenjp.PINI, xxtenjp.PTOT, xxtenjp.PUN1, xxtenjp.PUN2, xxtenjp.PUN3, xxtenjp.PUN4, xxtenjp.SN_x000d__x000a_FROM f:\archivos\juan\dbaseiv\xxtenjp.dbf xxtenjp"/>
  </connection>
  <connection id="7" name="Conexión6" type="1" refreshedVersion="0" savePassword="1" saveData="1">
    <dbPr connection="DSN=Archivos de dBase;DBQ=F:\ARCHIVOS\JUAN\EXCEL;FIL=dBase4;" command="SELECT xxtenjp.ACTUAL, xxtenjp.ANTER, xxtenjp.NOMBRE, xxtenjp.PINI, xxtenjp.PTOT, xxtenjp.PUN1, xxtenjp.PUN2, xxtenjp.PUN3, xxtenjp.PUN4, xxtenjp.SN_x000d__x000a_FROM f:\archivos\juan\dbaseiv\xxtenjp.dbf xxtenjp"/>
  </connection>
  <connection id="8" name="Conexión7" type="1" refreshedVersion="0" savePassword="1" saveData="1">
    <dbPr connection="DSN=Archivos de dBase;DBQ=F:\ARCHIVOS\JUAN\EXCEL;FIL=dBase4;" command="SELECT xxtenjp.ACTUAL, xxtenjp.ANTER, xxtenjp.NOMBRE, xxtenjp.PINI, xxtenjp.PTOT, xxtenjp.PUN1, xxtenjp.PUN2, xxtenjp.PUN3, xxtenjp.PUN4, xxtenjp.SN_x000d__x000a_FROM f:\archivos\juan\dbaseiv\xxtenjp.dbf xxtenjp"/>
  </connection>
</connections>
</file>

<file path=xl/sharedStrings.xml><?xml version="1.0" encoding="utf-8"?>
<sst xmlns="http://schemas.openxmlformats.org/spreadsheetml/2006/main" count="106" uniqueCount="99">
  <si>
    <t>CENTRO NAVAL OLIVOS</t>
  </si>
  <si>
    <t>NOMBRE</t>
  </si>
  <si>
    <t>Puntaje</t>
  </si>
  <si>
    <t>JUGADOR</t>
  </si>
  <si>
    <t>Total</t>
  </si>
  <si>
    <t>HARRIAGUE  Guillermo</t>
  </si>
  <si>
    <t xml:space="preserve">QUINTEROS   Fernando </t>
  </si>
  <si>
    <t>ZURDO Gustavo</t>
  </si>
  <si>
    <t xml:space="preserve">LOYOLA   Julio  </t>
  </si>
  <si>
    <t>URRESTARAZU  Ezequiel</t>
  </si>
  <si>
    <t>CAO  Sebastián</t>
  </si>
  <si>
    <t>COLINA   Pablo</t>
  </si>
  <si>
    <t>LOPEZ  Santiago</t>
  </si>
  <si>
    <t xml:space="preserve">SUAREZ   Omar </t>
  </si>
  <si>
    <t xml:space="preserve">NUÑEZ   Nestor </t>
  </si>
  <si>
    <t>GARDENAL  Alejandro</t>
  </si>
  <si>
    <t>BIANCHI  Flavio</t>
  </si>
  <si>
    <t>MANJON  Federico</t>
  </si>
  <si>
    <t>UGARTE  Gonzalo</t>
  </si>
  <si>
    <t>MARELLO  Marcos</t>
  </si>
  <si>
    <t>GUTMAN  Guillermo</t>
  </si>
  <si>
    <t>NUÑEZ  OSTIZ Francisco</t>
  </si>
  <si>
    <t>GONZALEZ Juan Manuel</t>
  </si>
  <si>
    <t>SUAREZ Martín</t>
  </si>
  <si>
    <t>Apertura</t>
  </si>
  <si>
    <t>Clausura</t>
  </si>
  <si>
    <t>PESINO Gastón</t>
  </si>
  <si>
    <t>Act.</t>
  </si>
  <si>
    <t>Ant.</t>
  </si>
  <si>
    <t>Dif.</t>
  </si>
  <si>
    <t>Posición</t>
  </si>
  <si>
    <t>FRANCO Roberto</t>
  </si>
  <si>
    <t>PACHECO Matías</t>
  </si>
  <si>
    <t>SANCHEZ MORENO Alejandro</t>
  </si>
  <si>
    <t>NOMBRE  JUGADOR</t>
  </si>
  <si>
    <t>N°</t>
  </si>
  <si>
    <t>Últ.</t>
  </si>
  <si>
    <t>RODRIGUEZ MARIANI  Juan José</t>
  </si>
  <si>
    <t>MOLINARI Martín</t>
  </si>
  <si>
    <t>MONNEREAU Matías</t>
  </si>
  <si>
    <t>GONZALEZ LLANOS Fernando</t>
  </si>
  <si>
    <t>PALEARI Santino</t>
  </si>
  <si>
    <t>FIGUEROA  Manu</t>
  </si>
  <si>
    <t>CANOVA Juan</t>
  </si>
  <si>
    <t>CABRERA Juan Cruz</t>
  </si>
  <si>
    <t>(no se inscribieron en los 2 últimos torneos)</t>
  </si>
  <si>
    <t>EXCLUÍDOS DEL RANKING DE CABALLEROS</t>
  </si>
  <si>
    <t>RODRIGUEZ Marcelo</t>
  </si>
  <si>
    <t>Pos.</t>
  </si>
  <si>
    <t>GUTMAN Matías</t>
  </si>
  <si>
    <t>Torneo</t>
  </si>
  <si>
    <t>Descarte</t>
  </si>
  <si>
    <t>LUCERO Sebastián</t>
  </si>
  <si>
    <t>MONNEREAU Mariano</t>
  </si>
  <si>
    <t>VALDEZ Alberto</t>
  </si>
  <si>
    <t>ALVAREZ VIVAR, Martín</t>
  </si>
  <si>
    <t>GUTMAN  Javier</t>
  </si>
  <si>
    <t>CICCHI Gustavo</t>
  </si>
  <si>
    <t>SANCHEZ CAVANNA Cristian</t>
  </si>
  <si>
    <t>CAGLIARI Pablo</t>
  </si>
  <si>
    <t>LEONE Andrés</t>
  </si>
  <si>
    <t>NUÑEZ OSTIZ  Matías</t>
  </si>
  <si>
    <t>CASTELLANO Hernán</t>
  </si>
  <si>
    <t>RODRIGUEZ MARIANI Nacho</t>
  </si>
  <si>
    <t>SAMPIETRO Nacho</t>
  </si>
  <si>
    <t>BIANCHI Sergio</t>
  </si>
  <si>
    <t>TIMMERMANN Diego</t>
  </si>
  <si>
    <t>VERDE Rodrigo</t>
  </si>
  <si>
    <t>ALCORTA Tano</t>
  </si>
  <si>
    <t>MORENO SOSA Jesús</t>
  </si>
  <si>
    <t>POBLET Gastón</t>
  </si>
  <si>
    <t>ILAC Emilio</t>
  </si>
  <si>
    <t>LISSARRAGUE Nacho</t>
  </si>
  <si>
    <t>CALOMARDE Gonzalo</t>
  </si>
  <si>
    <t>LOYOLA  Bobby</t>
  </si>
  <si>
    <t>Rápida</t>
  </si>
  <si>
    <t>xx</t>
  </si>
  <si>
    <t>MOLINA José</t>
  </si>
  <si>
    <t>PETERS Guillermo</t>
  </si>
  <si>
    <t>SCHIAVINATO Franco</t>
  </si>
  <si>
    <t>SPEICHER Rodolfo</t>
  </si>
  <si>
    <t>ALVAREZ VIVAR Joaquín</t>
  </si>
  <si>
    <t>AMICONE Edgardo</t>
  </si>
  <si>
    <t>CASTELLANO Rodrigo</t>
  </si>
  <si>
    <t>CORTÉS Charly</t>
  </si>
  <si>
    <t>FEBRE Pablo</t>
  </si>
  <si>
    <t>LAUDADIO Marcelo</t>
  </si>
  <si>
    <t>LORENZO Ignacio</t>
  </si>
  <si>
    <t>PACHECO Marcelo</t>
  </si>
  <si>
    <t>POBLET Jesús</t>
  </si>
  <si>
    <t>TORRES ARGUELLO Benjamín</t>
  </si>
  <si>
    <t>Primavera</t>
  </si>
  <si>
    <t>BONANNI Matías</t>
  </si>
  <si>
    <t>BRUNAUX Alex</t>
  </si>
  <si>
    <t>CARBALLO Sebastián</t>
  </si>
  <si>
    <t>CIPOLLA Agustín</t>
  </si>
  <si>
    <t>CIPOLLA Ignacio</t>
  </si>
  <si>
    <t>GUTMAN Gustavo</t>
  </si>
  <si>
    <t>RANKING DE CABALLEROS  -  DICIEMBRE  2018  (3 mejores actuaciones)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</si>
</sst>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" fillId="7" borderId="1" applyNumberFormat="0" applyAlignment="0" applyProtection="0"/>
    <xf numFmtId="0" fontId="10" fillId="17" borderId="0" applyNumberFormat="0" applyBorder="0" applyAlignment="0" applyProtection="0"/>
    <xf numFmtId="0" fontId="11" fillId="7" borderId="0" applyNumberFormat="0" applyBorder="0" applyAlignment="0" applyProtection="0"/>
    <xf numFmtId="0" fontId="1" fillId="4" borderId="4" applyNumberFormat="0" applyFont="0" applyAlignment="0" applyProtection="0"/>
    <xf numFmtId="0" fontId="12" fillId="11" borderId="5" applyNumberFormat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</cellStyleXfs>
  <cellXfs count="66">
    <xf numFmtId="0" fontId="0" fillId="0" borderId="0" xfId="0"/>
    <xf numFmtId="0" fontId="21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Border="1"/>
    <xf numFmtId="0" fontId="18" fillId="18" borderId="12" xfId="0" applyFont="1" applyFill="1" applyBorder="1" applyAlignment="1">
      <alignment horizontal="center"/>
    </xf>
    <xf numFmtId="3" fontId="0" fillId="0" borderId="0" xfId="0" applyNumberFormat="1"/>
    <xf numFmtId="3" fontId="18" fillId="18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 applyAlignment="1">
      <alignment horizontal="center"/>
    </xf>
    <xf numFmtId="3" fontId="18" fillId="18" borderId="13" xfId="0" applyNumberFormat="1" applyFont="1" applyFill="1" applyBorder="1" applyAlignment="1">
      <alignment horizontal="center"/>
    </xf>
    <xf numFmtId="0" fontId="22" fillId="18" borderId="13" xfId="0" applyFont="1" applyFill="1" applyBorder="1" applyAlignment="1">
      <alignment horizontal="center"/>
    </xf>
    <xf numFmtId="0" fontId="18" fillId="19" borderId="10" xfId="0" applyFont="1" applyFill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3" fontId="20" fillId="20" borderId="10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18" fillId="18" borderId="15" xfId="0" applyFont="1" applyFill="1" applyBorder="1" applyAlignment="1">
      <alignment horizontal="center"/>
    </xf>
    <xf numFmtId="3" fontId="25" fillId="0" borderId="10" xfId="0" applyNumberFormat="1" applyFont="1" applyFill="1" applyBorder="1" applyAlignment="1">
      <alignment horizontal="center"/>
    </xf>
    <xf numFmtId="3" fontId="26" fillId="0" borderId="10" xfId="0" applyNumberFormat="1" applyFont="1" applyFill="1" applyBorder="1" applyAlignment="1">
      <alignment horizontal="center"/>
    </xf>
    <xf numFmtId="3" fontId="19" fillId="21" borderId="10" xfId="0" applyNumberFormat="1" applyFont="1" applyFill="1" applyBorder="1" applyAlignment="1">
      <alignment horizontal="center"/>
    </xf>
    <xf numFmtId="0" fontId="19" fillId="0" borderId="0" xfId="0" applyFont="1"/>
    <xf numFmtId="0" fontId="1" fillId="0" borderId="10" xfId="0" applyFont="1" applyBorder="1"/>
    <xf numFmtId="3" fontId="1" fillId="0" borderId="1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0" xfId="0" applyFont="1" applyFill="1" applyBorder="1"/>
    <xf numFmtId="0" fontId="2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21" fillId="0" borderId="24" xfId="0" applyNumberFormat="1" applyFont="1" applyFill="1" applyBorder="1" applyAlignment="1">
      <alignment horizontal="center"/>
    </xf>
    <xf numFmtId="0" fontId="18" fillId="23" borderId="12" xfId="0" applyFont="1" applyFill="1" applyBorder="1" applyAlignment="1">
      <alignment horizontal="center"/>
    </xf>
    <xf numFmtId="0" fontId="22" fillId="23" borderId="11" xfId="0" applyFont="1" applyFill="1" applyBorder="1" applyAlignment="1">
      <alignment horizontal="center"/>
    </xf>
    <xf numFmtId="3" fontId="20" fillId="20" borderId="11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2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6" xfId="0" applyFont="1" applyFill="1" applyBorder="1"/>
    <xf numFmtId="0" fontId="18" fillId="24" borderId="12" xfId="0" applyFont="1" applyFill="1" applyBorder="1" applyAlignment="1">
      <alignment horizontal="center"/>
    </xf>
    <xf numFmtId="0" fontId="18" fillId="24" borderId="11" xfId="0" applyFont="1" applyFill="1" applyBorder="1" applyAlignment="1">
      <alignment horizontal="center"/>
    </xf>
    <xf numFmtId="0" fontId="18" fillId="24" borderId="1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/>
    <xf numFmtId="3" fontId="1" fillId="0" borderId="25" xfId="0" applyNumberFormat="1" applyFont="1" applyFill="1" applyBorder="1" applyAlignment="1">
      <alignment horizontal="center"/>
    </xf>
    <xf numFmtId="3" fontId="25" fillId="0" borderId="25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0" xfId="0" applyFont="1" applyBorder="1"/>
    <xf numFmtId="0" fontId="18" fillId="19" borderId="11" xfId="0" applyFont="1" applyFill="1" applyBorder="1" applyAlignment="1">
      <alignment horizontal="center"/>
    </xf>
    <xf numFmtId="3" fontId="19" fillId="21" borderId="11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3" fontId="26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8" fillId="18" borderId="17" xfId="0" applyFont="1" applyFill="1" applyBorder="1" applyAlignment="1">
      <alignment horizontal="center"/>
    </xf>
    <xf numFmtId="0" fontId="18" fillId="18" borderId="18" xfId="0" applyFont="1" applyFill="1" applyBorder="1" applyAlignment="1">
      <alignment horizontal="center"/>
    </xf>
    <xf numFmtId="0" fontId="18" fillId="18" borderId="19" xfId="0" applyFont="1" applyFill="1" applyBorder="1" applyAlignment="1">
      <alignment horizontal="center"/>
    </xf>
    <xf numFmtId="0" fontId="18" fillId="18" borderId="12" xfId="0" applyFont="1" applyFill="1" applyBorder="1" applyAlignment="1">
      <alignment horizontal="center" vertical="center"/>
    </xf>
    <xf numFmtId="0" fontId="18" fillId="18" borderId="13" xfId="0" applyFont="1" applyFill="1" applyBorder="1" applyAlignment="1">
      <alignment horizontal="center" vertical="center"/>
    </xf>
    <xf numFmtId="0" fontId="18" fillId="18" borderId="17" xfId="0" applyFont="1" applyFill="1" applyBorder="1" applyAlignment="1">
      <alignment horizontal="center" vertical="center"/>
    </xf>
    <xf numFmtId="0" fontId="18" fillId="18" borderId="18" xfId="0" applyFont="1" applyFill="1" applyBorder="1" applyAlignment="1">
      <alignment horizontal="center" vertical="center"/>
    </xf>
    <xf numFmtId="0" fontId="18" fillId="18" borderId="19" xfId="0" applyFont="1" applyFill="1" applyBorder="1" applyAlignment="1">
      <alignment horizontal="center" vertical="center"/>
    </xf>
    <xf numFmtId="0" fontId="20" fillId="22" borderId="17" xfId="0" applyFont="1" applyFill="1" applyBorder="1" applyAlignment="1">
      <alignment horizontal="center" vertical="center"/>
    </xf>
    <xf numFmtId="0" fontId="20" fillId="22" borderId="18" xfId="0" applyFont="1" applyFill="1" applyBorder="1" applyAlignment="1">
      <alignment horizontal="center" vertical="center"/>
    </xf>
    <xf numFmtId="0" fontId="20" fillId="22" borderId="19" xfId="0" applyFont="1" applyFill="1" applyBorder="1" applyAlignment="1">
      <alignment horizontal="center" vertical="center"/>
    </xf>
    <xf numFmtId="0" fontId="24" fillId="25" borderId="14" xfId="0" applyFont="1" applyFill="1" applyBorder="1" applyAlignment="1">
      <alignment horizontal="center" vertical="center" wrapText="1"/>
    </xf>
    <xf numFmtId="0" fontId="20" fillId="25" borderId="20" xfId="0" applyFont="1" applyFill="1" applyBorder="1" applyAlignment="1">
      <alignment horizontal="center" vertical="center" wrapText="1"/>
    </xf>
    <xf numFmtId="0" fontId="20" fillId="25" borderId="21" xfId="0" applyFont="1" applyFill="1" applyBorder="1" applyAlignment="1">
      <alignment horizontal="center" vertical="center" wrapText="1"/>
    </xf>
    <xf numFmtId="0" fontId="20" fillId="25" borderId="22" xfId="0" applyFont="1" applyFill="1" applyBorder="1" applyAlignment="1">
      <alignment horizontal="center" vertical="top" wrapText="1"/>
    </xf>
    <xf numFmtId="0" fontId="20" fillId="25" borderId="16" xfId="0" applyFont="1" applyFill="1" applyBorder="1" applyAlignment="1">
      <alignment horizontal="center" vertical="top" wrapText="1"/>
    </xf>
    <xf numFmtId="0" fontId="20" fillId="25" borderId="23" xfId="0" applyFont="1" applyFill="1" applyBorder="1" applyAlignment="1">
      <alignment horizontal="center" vertical="top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QUERY1" backgroundRefresh="0" growShrinkType="insertClear" adjustColumnWidth="0" connectionId="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name="QUERY1_1" backgroundRefresh="0" growShrinkType="insertClear" adjustColumnWidth="0" connectionId="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name="QUERY1_5" backgroundRefresh="0" growShrinkType="insertClear" adjustColumnWidth="0" connectionId="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name="QUERY1_6" backgroundRefresh="0" growShrinkType="insertClear" adjustColumnWidth="0" connectionId="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name="QUERY1_4" backgroundRefresh="0" growShrinkType="insertClear" adjustColumnWidth="0" connectionId="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name="QUERY1_3" backgroundRefresh="0" growShrinkType="insertClear" adjustColumnWidth="0" connectionId="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name="QUERY1_2" backgroundRefresh="0" growShrinkType="insertClear" adjustColumnWidth="0" connectionId="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name="QUERY1_1" backgroundRefresh="0" growShrinkType="insertClear" adjustColumnWidth="0" connectionId="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5"/>
  <sheetViews>
    <sheetView showGridLines="0" tabSelected="1" workbookViewId="0">
      <pane ySplit="4" topLeftCell="A5" activePane="bottomLeft" state="frozen"/>
      <selection pane="bottomLeft" activeCell="E50" sqref="E50"/>
    </sheetView>
  </sheetViews>
  <sheetFormatPr baseColWidth="10" defaultRowHeight="12.75"/>
  <cols>
    <col min="1" max="1" width="2.140625" customWidth="1"/>
    <col min="2" max="2" width="6.7109375" customWidth="1"/>
    <col min="3" max="3" width="4.85546875" customWidth="1"/>
    <col min="4" max="4" width="5.85546875" customWidth="1"/>
    <col min="5" max="5" width="34.5703125" customWidth="1"/>
    <col min="6" max="6" width="10" style="5" customWidth="1"/>
    <col min="7" max="7" width="9.7109375" hidden="1" customWidth="1"/>
    <col min="8" max="11" width="9.7109375" customWidth="1"/>
    <col min="12" max="12" width="9.140625" customWidth="1"/>
  </cols>
  <sheetData>
    <row r="1" spans="2:13" ht="19.5" customHeight="1">
      <c r="B1" s="54" t="s">
        <v>98</v>
      </c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2:13" s="30" customFormat="1" ht="15.75" customHeight="1"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2:13">
      <c r="B3" s="49" t="s">
        <v>30</v>
      </c>
      <c r="C3" s="50"/>
      <c r="D3" s="51"/>
      <c r="E3" s="52" t="s">
        <v>34</v>
      </c>
      <c r="F3" s="6" t="s">
        <v>2</v>
      </c>
      <c r="G3" s="4">
        <v>2017</v>
      </c>
      <c r="H3" s="4">
        <v>2017</v>
      </c>
      <c r="I3" s="4">
        <v>2017</v>
      </c>
      <c r="J3" s="4">
        <v>2018</v>
      </c>
      <c r="K3" s="4">
        <v>2018</v>
      </c>
      <c r="L3" s="26" t="s">
        <v>50</v>
      </c>
    </row>
    <row r="4" spans="2:13" ht="13.5" thickBot="1">
      <c r="B4" s="14" t="s">
        <v>27</v>
      </c>
      <c r="C4" s="14" t="s">
        <v>28</v>
      </c>
      <c r="D4" s="14" t="s">
        <v>29</v>
      </c>
      <c r="E4" s="53"/>
      <c r="F4" s="8" t="s">
        <v>4</v>
      </c>
      <c r="G4" s="9" t="s">
        <v>24</v>
      </c>
      <c r="H4" s="9" t="s">
        <v>75</v>
      </c>
      <c r="I4" s="9" t="s">
        <v>25</v>
      </c>
      <c r="J4" s="9" t="s">
        <v>24</v>
      </c>
      <c r="K4" s="9" t="s">
        <v>91</v>
      </c>
      <c r="L4" s="27" t="s">
        <v>51</v>
      </c>
    </row>
    <row r="5" spans="2:13">
      <c r="B5" s="10">
        <v>1</v>
      </c>
      <c r="C5" s="1">
        <v>1</v>
      </c>
      <c r="D5" s="11">
        <f>C5-B5</f>
        <v>0</v>
      </c>
      <c r="E5" s="3" t="s">
        <v>23</v>
      </c>
      <c r="F5" s="12">
        <f>+H5+I5+J5+K5-L5</f>
        <v>4430</v>
      </c>
      <c r="G5" s="46">
        <f>865+13*5</f>
        <v>930</v>
      </c>
      <c r="H5" s="46">
        <v>1206</v>
      </c>
      <c r="I5" s="46">
        <v>1210</v>
      </c>
      <c r="J5" s="46">
        <v>2010</v>
      </c>
      <c r="K5" s="46">
        <v>1210</v>
      </c>
      <c r="L5" s="17">
        <f>MIN(H5:K5)</f>
        <v>1206</v>
      </c>
    </row>
    <row r="6" spans="2:13">
      <c r="B6" s="10">
        <v>2</v>
      </c>
      <c r="C6" s="1">
        <v>2</v>
      </c>
      <c r="D6" s="11">
        <f>C6-B6</f>
        <v>0</v>
      </c>
      <c r="E6" s="22" t="s">
        <v>61</v>
      </c>
      <c r="F6" s="12">
        <f>+H6+I6+J6+K6-L6</f>
        <v>3954</v>
      </c>
      <c r="G6" s="7">
        <v>712</v>
      </c>
      <c r="H6" s="20">
        <v>728</v>
      </c>
      <c r="I6" s="7">
        <f>2010+2*5</f>
        <v>2020</v>
      </c>
      <c r="J6" s="7">
        <v>1206</v>
      </c>
      <c r="K6" s="7">
        <v>728</v>
      </c>
      <c r="L6" s="17">
        <f>MIN(H6:K6)</f>
        <v>728</v>
      </c>
    </row>
    <row r="7" spans="2:13">
      <c r="B7" s="10">
        <v>3</v>
      </c>
      <c r="C7" s="1">
        <v>4</v>
      </c>
      <c r="D7" s="11">
        <f>C7-B7</f>
        <v>1</v>
      </c>
      <c r="E7" s="22" t="s">
        <v>72</v>
      </c>
      <c r="F7" s="12">
        <f>+H7+I7+J7+K7-L7</f>
        <v>3273</v>
      </c>
      <c r="G7" s="7">
        <v>381</v>
      </c>
      <c r="H7" s="20">
        <f>364+18*5</f>
        <v>454</v>
      </c>
      <c r="I7" s="7">
        <v>184</v>
      </c>
      <c r="J7" s="7">
        <f>726+12*5</f>
        <v>786</v>
      </c>
      <c r="K7" s="7">
        <f>2008+5*5</f>
        <v>2033</v>
      </c>
      <c r="L7" s="17">
        <f>MIN(H7:K7)</f>
        <v>184</v>
      </c>
    </row>
    <row r="8" spans="2:13">
      <c r="B8" s="10">
        <v>4</v>
      </c>
      <c r="C8" s="1">
        <v>3</v>
      </c>
      <c r="D8" s="11">
        <f>C8-B8</f>
        <v>-1</v>
      </c>
      <c r="E8" s="3" t="s">
        <v>22</v>
      </c>
      <c r="F8" s="12">
        <f>+H8+I8+J8+K8-L8</f>
        <v>1456</v>
      </c>
      <c r="G8" s="7">
        <f>1015+6*5</f>
        <v>1045</v>
      </c>
      <c r="H8" s="20">
        <v>364</v>
      </c>
      <c r="I8" s="7">
        <v>90</v>
      </c>
      <c r="J8" s="7">
        <v>364</v>
      </c>
      <c r="K8" s="7">
        <v>728</v>
      </c>
      <c r="L8" s="17">
        <f>MIN(H8:K8)</f>
        <v>90</v>
      </c>
      <c r="M8" s="5"/>
    </row>
    <row r="9" spans="2:13">
      <c r="B9" s="10">
        <v>5</v>
      </c>
      <c r="C9" s="1">
        <v>10</v>
      </c>
      <c r="D9" s="11">
        <f>C9-B9</f>
        <v>5</v>
      </c>
      <c r="E9" s="2" t="s">
        <v>42</v>
      </c>
      <c r="F9" s="12">
        <f>+H9+I9+J9+K9-L9</f>
        <v>1452</v>
      </c>
      <c r="G9" s="7">
        <v>381</v>
      </c>
      <c r="H9" s="20">
        <v>184</v>
      </c>
      <c r="I9" s="7">
        <v>728</v>
      </c>
      <c r="J9" s="7">
        <v>360</v>
      </c>
      <c r="K9" s="7">
        <v>364</v>
      </c>
      <c r="L9" s="17">
        <f>MIN(H9:K9)</f>
        <v>184</v>
      </c>
    </row>
    <row r="10" spans="2:13">
      <c r="B10" s="10">
        <v>6</v>
      </c>
      <c r="C10" s="1">
        <v>7</v>
      </c>
      <c r="D10" s="11">
        <f>C10-B10</f>
        <v>1</v>
      </c>
      <c r="E10" s="2" t="s">
        <v>44</v>
      </c>
      <c r="F10" s="12">
        <f>+H10+I10+J10+K10-L10</f>
        <v>1297</v>
      </c>
      <c r="G10" s="20">
        <v>559</v>
      </c>
      <c r="H10" s="20">
        <v>186</v>
      </c>
      <c r="I10" s="20">
        <v>186</v>
      </c>
      <c r="J10" s="20">
        <f>722+5*5</f>
        <v>747</v>
      </c>
      <c r="K10" s="20">
        <v>364</v>
      </c>
      <c r="L10" s="17">
        <f>MIN(H10:K10)</f>
        <v>186</v>
      </c>
    </row>
    <row r="11" spans="2:13">
      <c r="B11" s="10">
        <v>7</v>
      </c>
      <c r="C11" s="1">
        <v>9</v>
      </c>
      <c r="D11" s="11">
        <f>C11-B11</f>
        <v>2</v>
      </c>
      <c r="E11" s="2" t="s">
        <v>5</v>
      </c>
      <c r="F11" s="12">
        <f>+H11+I11+J11+K11-L11</f>
        <v>1275</v>
      </c>
      <c r="G11" s="7">
        <v>375</v>
      </c>
      <c r="H11" s="20">
        <f>726+1*5</f>
        <v>731</v>
      </c>
      <c r="I11" s="7">
        <v>90</v>
      </c>
      <c r="J11" s="7">
        <v>362</v>
      </c>
      <c r="K11" s="7">
        <v>182</v>
      </c>
      <c r="L11" s="17">
        <f>MIN(H11:K11)</f>
        <v>90</v>
      </c>
    </row>
    <row r="12" spans="2:13">
      <c r="B12" s="10">
        <v>8</v>
      </c>
      <c r="C12" s="1">
        <v>6</v>
      </c>
      <c r="D12" s="11">
        <f>C12-B12</f>
        <v>-2</v>
      </c>
      <c r="E12" s="22" t="s">
        <v>70</v>
      </c>
      <c r="F12" s="12">
        <f>+H12+I12+J12+K12-L12</f>
        <v>1132</v>
      </c>
      <c r="G12" s="20">
        <v>556</v>
      </c>
      <c r="H12" s="20">
        <v>184</v>
      </c>
      <c r="I12" s="20">
        <f>722+8*5</f>
        <v>762</v>
      </c>
      <c r="J12" s="20">
        <v>184</v>
      </c>
      <c r="K12" s="20">
        <v>186</v>
      </c>
      <c r="L12" s="17">
        <f>MIN(H12:K12)</f>
        <v>184</v>
      </c>
    </row>
    <row r="13" spans="2:13">
      <c r="B13" s="10">
        <v>9</v>
      </c>
      <c r="C13" s="1">
        <v>5</v>
      </c>
      <c r="D13" s="11">
        <f>C13-B13</f>
        <v>-4</v>
      </c>
      <c r="E13" s="3" t="s">
        <v>21</v>
      </c>
      <c r="F13" s="12">
        <f>+H13+I13+J13+K13-L13</f>
        <v>1116</v>
      </c>
      <c r="G13" s="7">
        <v>553</v>
      </c>
      <c r="H13" s="20">
        <f>366+3*5</f>
        <v>381</v>
      </c>
      <c r="I13" s="7">
        <f>366+1*5</f>
        <v>371</v>
      </c>
      <c r="J13" s="7">
        <v>364</v>
      </c>
      <c r="K13" s="7">
        <v>184</v>
      </c>
      <c r="L13" s="17">
        <f>MIN(H13:K13)</f>
        <v>184</v>
      </c>
    </row>
    <row r="14" spans="2:13">
      <c r="B14" s="10">
        <v>10</v>
      </c>
      <c r="C14" s="1">
        <v>11</v>
      </c>
      <c r="D14" s="11">
        <f>C14-B14</f>
        <v>1</v>
      </c>
      <c r="E14" s="2" t="s">
        <v>6</v>
      </c>
      <c r="F14" s="12">
        <f>+H14+I14+J14+K14-L14</f>
        <v>975</v>
      </c>
      <c r="G14" s="7">
        <v>378</v>
      </c>
      <c r="H14" s="20">
        <f>362+13*5</f>
        <v>427</v>
      </c>
      <c r="I14" s="7">
        <v>364</v>
      </c>
      <c r="J14" s="7">
        <v>182</v>
      </c>
      <c r="K14" s="7">
        <v>184</v>
      </c>
      <c r="L14" s="17">
        <f>MIN(H14:K14)</f>
        <v>182</v>
      </c>
    </row>
    <row r="15" spans="2:13">
      <c r="B15" s="10">
        <v>11</v>
      </c>
      <c r="C15" s="1">
        <v>8</v>
      </c>
      <c r="D15" s="11">
        <f>C15-B15</f>
        <v>-3</v>
      </c>
      <c r="E15" s="2" t="s">
        <v>11</v>
      </c>
      <c r="F15" s="12">
        <f>+H15+I15+J15+K15-L15</f>
        <v>910</v>
      </c>
      <c r="G15" s="7">
        <v>709</v>
      </c>
      <c r="H15" s="20">
        <v>186</v>
      </c>
      <c r="I15" s="20">
        <v>362</v>
      </c>
      <c r="J15" s="20">
        <v>186</v>
      </c>
      <c r="K15" s="20">
        <v>362</v>
      </c>
      <c r="L15" s="17">
        <f>MIN(H15:K15)</f>
        <v>186</v>
      </c>
    </row>
    <row r="16" spans="2:13">
      <c r="B16" s="10">
        <v>12</v>
      </c>
      <c r="C16" s="1">
        <v>16</v>
      </c>
      <c r="D16" s="11">
        <f>C16-B16</f>
        <v>4</v>
      </c>
      <c r="E16" s="19" t="s">
        <v>74</v>
      </c>
      <c r="F16" s="12">
        <f>+H16+I16+J16+K16-L16</f>
        <v>872</v>
      </c>
      <c r="G16" s="7">
        <v>183</v>
      </c>
      <c r="H16" s="20">
        <v>92</v>
      </c>
      <c r="I16" s="7">
        <f>506</f>
        <v>506</v>
      </c>
      <c r="J16" s="7">
        <v>184</v>
      </c>
      <c r="K16" s="7">
        <v>182</v>
      </c>
      <c r="L16" s="17">
        <f>MIN(H16:K16)</f>
        <v>92</v>
      </c>
    </row>
    <row r="17" spans="2:13">
      <c r="B17" s="10">
        <v>13</v>
      </c>
      <c r="C17" s="1">
        <v>13</v>
      </c>
      <c r="D17" s="11">
        <f>C17-B17</f>
        <v>0</v>
      </c>
      <c r="E17" s="22" t="s">
        <v>66</v>
      </c>
      <c r="F17" s="12">
        <f>+H17+I17+J17+K17-L17</f>
        <v>770</v>
      </c>
      <c r="G17" s="7">
        <v>384</v>
      </c>
      <c r="H17" s="20">
        <v>182</v>
      </c>
      <c r="I17" s="7">
        <v>184</v>
      </c>
      <c r="J17" s="15">
        <v>0</v>
      </c>
      <c r="K17" s="20">
        <f>364+8*5</f>
        <v>404</v>
      </c>
      <c r="L17" s="17">
        <f>MIN(H17:K17)</f>
        <v>0</v>
      </c>
      <c r="M17" s="5"/>
    </row>
    <row r="18" spans="2:13">
      <c r="B18" s="10">
        <v>14</v>
      </c>
      <c r="C18" s="1">
        <v>18</v>
      </c>
      <c r="D18" s="11">
        <f>C18-B18</f>
        <v>4</v>
      </c>
      <c r="E18" s="2" t="s">
        <v>8</v>
      </c>
      <c r="F18" s="12">
        <f>+H18+I18+J18+K18-L18</f>
        <v>718</v>
      </c>
      <c r="G18" s="7">
        <v>180</v>
      </c>
      <c r="H18" s="20">
        <v>182</v>
      </c>
      <c r="I18" s="7">
        <f>184+34*5</f>
        <v>354</v>
      </c>
      <c r="J18" s="7">
        <v>92</v>
      </c>
      <c r="K18" s="7">
        <v>182</v>
      </c>
      <c r="L18" s="17">
        <f>MIN(H18:K18)</f>
        <v>92</v>
      </c>
    </row>
    <row r="19" spans="2:13">
      <c r="B19" s="10">
        <v>15</v>
      </c>
      <c r="C19" s="1">
        <v>30</v>
      </c>
      <c r="D19" s="11">
        <f>C19-B19</f>
        <v>15</v>
      </c>
      <c r="E19" s="22" t="s">
        <v>87</v>
      </c>
      <c r="F19" s="12">
        <f>+H19+I19+J19+K19-L19</f>
        <v>654</v>
      </c>
      <c r="G19" s="20">
        <v>0</v>
      </c>
      <c r="H19" s="16">
        <v>0</v>
      </c>
      <c r="I19" s="16">
        <v>100</v>
      </c>
      <c r="J19" s="20">
        <v>144</v>
      </c>
      <c r="K19" s="20">
        <v>410</v>
      </c>
      <c r="L19" s="17">
        <f>MIN(H19:K19)</f>
        <v>0</v>
      </c>
    </row>
    <row r="20" spans="2:13">
      <c r="B20" s="10">
        <v>16</v>
      </c>
      <c r="C20" s="1">
        <v>23</v>
      </c>
      <c r="D20" s="11">
        <f>C20-B20</f>
        <v>7</v>
      </c>
      <c r="E20" s="3" t="s">
        <v>9</v>
      </c>
      <c r="F20" s="12">
        <f>+H20+I20+J20+K20-L20</f>
        <v>588</v>
      </c>
      <c r="G20" s="20">
        <v>180</v>
      </c>
      <c r="H20" s="20">
        <v>90</v>
      </c>
      <c r="I20" s="20">
        <v>90</v>
      </c>
      <c r="J20" s="20">
        <v>408</v>
      </c>
      <c r="K20" s="15">
        <v>0</v>
      </c>
      <c r="L20" s="17">
        <f>MIN(H20:K20)</f>
        <v>0</v>
      </c>
    </row>
    <row r="21" spans="2:13">
      <c r="B21" s="10">
        <v>17</v>
      </c>
      <c r="C21" s="1">
        <v>14</v>
      </c>
      <c r="D21" s="11">
        <f>C21-B21</f>
        <v>-3</v>
      </c>
      <c r="E21" s="3" t="s">
        <v>26</v>
      </c>
      <c r="F21" s="12">
        <f>+H21+I21+J21+K21-L21</f>
        <v>550</v>
      </c>
      <c r="G21" s="7">
        <v>378</v>
      </c>
      <c r="H21" s="20">
        <v>90</v>
      </c>
      <c r="I21" s="7">
        <v>184</v>
      </c>
      <c r="J21" s="7">
        <v>184</v>
      </c>
      <c r="K21" s="7">
        <v>182</v>
      </c>
      <c r="L21" s="17">
        <f>MIN(H21:K21)</f>
        <v>90</v>
      </c>
    </row>
    <row r="22" spans="2:13">
      <c r="B22" s="10">
        <v>18</v>
      </c>
      <c r="C22" s="1">
        <v>15</v>
      </c>
      <c r="D22" s="11">
        <f>C22-B22</f>
        <v>-3</v>
      </c>
      <c r="E22" s="22" t="s">
        <v>64</v>
      </c>
      <c r="F22" s="12">
        <f>+H22+I22+J22+K22-L22</f>
        <v>550</v>
      </c>
      <c r="G22" s="7">
        <v>183</v>
      </c>
      <c r="H22" s="20">
        <v>180</v>
      </c>
      <c r="I22" s="7">
        <v>184</v>
      </c>
      <c r="J22" s="7">
        <v>184</v>
      </c>
      <c r="K22" s="7">
        <v>182</v>
      </c>
      <c r="L22" s="17">
        <f>MIN(H22:K22)</f>
        <v>180</v>
      </c>
    </row>
    <row r="23" spans="2:13">
      <c r="B23" s="10">
        <v>19</v>
      </c>
      <c r="C23" s="1">
        <v>20</v>
      </c>
      <c r="D23" s="11">
        <f>C23-B23</f>
        <v>1</v>
      </c>
      <c r="E23" s="22" t="s">
        <v>7</v>
      </c>
      <c r="F23" s="12">
        <f>+H23+I23+J23+K23-L23</f>
        <v>520</v>
      </c>
      <c r="G23" s="20">
        <v>78</v>
      </c>
      <c r="H23" s="20">
        <v>46</v>
      </c>
      <c r="I23" s="20">
        <f>184</f>
        <v>184</v>
      </c>
      <c r="J23" s="20">
        <v>246</v>
      </c>
      <c r="K23" s="20">
        <v>90</v>
      </c>
      <c r="L23" s="17">
        <f>MIN(H23:K23)</f>
        <v>46</v>
      </c>
      <c r="M23" s="5"/>
    </row>
    <row r="24" spans="2:13">
      <c r="B24" s="10">
        <v>20</v>
      </c>
      <c r="C24" s="1">
        <v>26</v>
      </c>
      <c r="D24" s="11">
        <f>C24-B24</f>
        <v>6</v>
      </c>
      <c r="E24" s="3" t="s">
        <v>33</v>
      </c>
      <c r="F24" s="12">
        <f>+H24+I24+J24+K24-L24</f>
        <v>482</v>
      </c>
      <c r="G24" s="20">
        <v>223</v>
      </c>
      <c r="H24" s="20">
        <v>250</v>
      </c>
      <c r="I24" s="20">
        <v>90</v>
      </c>
      <c r="J24" s="20">
        <v>90</v>
      </c>
      <c r="K24" s="20">
        <v>142</v>
      </c>
      <c r="L24" s="17">
        <f>MIN(H24:K24)</f>
        <v>90</v>
      </c>
    </row>
    <row r="25" spans="2:13">
      <c r="B25" s="10">
        <v>21</v>
      </c>
      <c r="C25" s="1">
        <v>19</v>
      </c>
      <c r="D25" s="11">
        <f>C25-B25</f>
        <v>-2</v>
      </c>
      <c r="E25" s="2" t="s">
        <v>12</v>
      </c>
      <c r="F25" s="12">
        <f>+H25+I25+J25+K25-L25</f>
        <v>466</v>
      </c>
      <c r="G25" s="7">
        <v>378</v>
      </c>
      <c r="H25" s="7">
        <f>92+8*5</f>
        <v>132</v>
      </c>
      <c r="I25" s="7">
        <f>182+12*5</f>
        <v>242</v>
      </c>
      <c r="J25" s="7">
        <v>92</v>
      </c>
      <c r="K25" s="7">
        <v>92</v>
      </c>
      <c r="L25" s="17">
        <f>MIN(H25:K25)</f>
        <v>92</v>
      </c>
    </row>
    <row r="26" spans="2:13">
      <c r="B26" s="10">
        <v>22</v>
      </c>
      <c r="C26" s="1">
        <v>25</v>
      </c>
      <c r="D26" s="11">
        <f>C26-B26</f>
        <v>3</v>
      </c>
      <c r="E26" s="22" t="s">
        <v>58</v>
      </c>
      <c r="F26" s="12">
        <f>+H26+I26+J26+K26-L26</f>
        <v>426</v>
      </c>
      <c r="G26" s="20">
        <v>180</v>
      </c>
      <c r="H26" s="20">
        <v>90</v>
      </c>
      <c r="I26" s="20">
        <v>246</v>
      </c>
      <c r="J26" s="20">
        <v>90</v>
      </c>
      <c r="K26" s="20">
        <v>90</v>
      </c>
      <c r="L26" s="17">
        <f>MIN(H26:K26)</f>
        <v>90</v>
      </c>
    </row>
    <row r="27" spans="2:13">
      <c r="B27" s="10">
        <v>23</v>
      </c>
      <c r="C27" s="1">
        <v>21</v>
      </c>
      <c r="D27" s="11">
        <f>C27-B27</f>
        <v>-2</v>
      </c>
      <c r="E27" s="3" t="s">
        <v>31</v>
      </c>
      <c r="F27" s="12">
        <f>+H27+I27+J27+K27-L27</f>
        <v>412</v>
      </c>
      <c r="G27" s="7">
        <v>315</v>
      </c>
      <c r="H27" s="7">
        <v>90</v>
      </c>
      <c r="I27" s="7">
        <v>90</v>
      </c>
      <c r="J27" s="7">
        <f>182+10*5</f>
        <v>232</v>
      </c>
      <c r="K27" s="7">
        <v>90</v>
      </c>
      <c r="L27" s="17">
        <f>MIN(H27:K27)</f>
        <v>90</v>
      </c>
    </row>
    <row r="28" spans="2:13">
      <c r="B28" s="10">
        <v>24</v>
      </c>
      <c r="C28" s="1">
        <v>12</v>
      </c>
      <c r="D28" s="11">
        <f>C28-B28</f>
        <v>-12</v>
      </c>
      <c r="E28" s="22" t="s">
        <v>68</v>
      </c>
      <c r="F28" s="12">
        <f>+H28+I28+J28+K28-L28</f>
        <v>364</v>
      </c>
      <c r="G28" s="20">
        <v>512</v>
      </c>
      <c r="H28" s="20">
        <v>92</v>
      </c>
      <c r="I28" s="20">
        <v>90</v>
      </c>
      <c r="J28" s="20">
        <v>182</v>
      </c>
      <c r="K28" s="15">
        <v>0</v>
      </c>
      <c r="L28" s="17">
        <f>MIN(H28:K28)</f>
        <v>0</v>
      </c>
    </row>
    <row r="29" spans="2:13">
      <c r="B29" s="10">
        <v>25</v>
      </c>
      <c r="C29" s="1" t="s">
        <v>76</v>
      </c>
      <c r="D29" s="11" t="e">
        <f>C29-B29</f>
        <v>#VALUE!</v>
      </c>
      <c r="E29" s="22" t="s">
        <v>97</v>
      </c>
      <c r="F29" s="12">
        <f>+H29+I29+J29+K29-L29</f>
        <v>344</v>
      </c>
      <c r="G29" s="20">
        <v>0</v>
      </c>
      <c r="H29" s="16">
        <v>0</v>
      </c>
      <c r="I29" s="16">
        <v>50</v>
      </c>
      <c r="J29" s="16">
        <v>50</v>
      </c>
      <c r="K29" s="20">
        <v>244</v>
      </c>
      <c r="L29" s="17">
        <f>MIN(H29:K29)</f>
        <v>0</v>
      </c>
    </row>
    <row r="30" spans="2:13">
      <c r="B30" s="10">
        <v>26</v>
      </c>
      <c r="C30" s="1">
        <v>24</v>
      </c>
      <c r="D30" s="11">
        <f>C30-B30</f>
        <v>-2</v>
      </c>
      <c r="E30" s="2" t="s">
        <v>13</v>
      </c>
      <c r="F30" s="12">
        <f>+H30+I30+J30+K30-L30</f>
        <v>334</v>
      </c>
      <c r="G30" s="7">
        <v>309</v>
      </c>
      <c r="H30" s="7">
        <v>150</v>
      </c>
      <c r="I30" s="7">
        <v>90</v>
      </c>
      <c r="J30" s="7">
        <v>94</v>
      </c>
      <c r="K30" s="7">
        <v>90</v>
      </c>
      <c r="L30" s="17">
        <f>MIN(H30:K30)</f>
        <v>90</v>
      </c>
      <c r="M30" s="18"/>
    </row>
    <row r="31" spans="2:13">
      <c r="B31" s="10">
        <v>27</v>
      </c>
      <c r="C31" s="1">
        <v>22</v>
      </c>
      <c r="D31" s="11">
        <f>C31-B31</f>
        <v>-5</v>
      </c>
      <c r="E31" s="2" t="s">
        <v>32</v>
      </c>
      <c r="F31" s="12">
        <f>+H31+I31+J31+K31-L31</f>
        <v>322</v>
      </c>
      <c r="G31" s="20">
        <v>412</v>
      </c>
      <c r="H31" s="20">
        <v>90</v>
      </c>
      <c r="I31" s="20">
        <v>142</v>
      </c>
      <c r="J31" s="15">
        <v>0</v>
      </c>
      <c r="K31" s="20">
        <v>90</v>
      </c>
      <c r="L31" s="17">
        <f>MIN(H31:K31)</f>
        <v>0</v>
      </c>
    </row>
    <row r="32" spans="2:13">
      <c r="B32" s="10">
        <v>28</v>
      </c>
      <c r="C32" s="1" t="s">
        <v>76</v>
      </c>
      <c r="D32" s="11" t="e">
        <f>C32-B32</f>
        <v>#VALUE!</v>
      </c>
      <c r="E32" s="22" t="s">
        <v>94</v>
      </c>
      <c r="F32" s="12">
        <f>+H32+I32+J32+K32-L32</f>
        <v>292</v>
      </c>
      <c r="G32" s="20">
        <v>0</v>
      </c>
      <c r="H32" s="16">
        <v>0</v>
      </c>
      <c r="I32" s="16">
        <v>100</v>
      </c>
      <c r="J32" s="16">
        <v>100</v>
      </c>
      <c r="K32" s="20">
        <v>92</v>
      </c>
      <c r="L32" s="17">
        <f>MIN(H32:K32)</f>
        <v>0</v>
      </c>
      <c r="M32" s="18"/>
    </row>
    <row r="33" spans="2:13">
      <c r="B33" s="10">
        <v>29</v>
      </c>
      <c r="C33" s="1">
        <v>33</v>
      </c>
      <c r="D33" s="11">
        <f>C33-B33</f>
        <v>4</v>
      </c>
      <c r="E33" s="22" t="s">
        <v>85</v>
      </c>
      <c r="F33" s="12">
        <f>+H33+I33+J33+K33-L33</f>
        <v>288</v>
      </c>
      <c r="G33" s="20">
        <v>0</v>
      </c>
      <c r="H33" s="16">
        <v>0</v>
      </c>
      <c r="I33" s="16">
        <v>50</v>
      </c>
      <c r="J33" s="20">
        <v>92</v>
      </c>
      <c r="K33" s="20">
        <v>146</v>
      </c>
      <c r="L33" s="17">
        <f>MIN(H33:K33)</f>
        <v>0</v>
      </c>
    </row>
    <row r="34" spans="2:13">
      <c r="B34" s="10">
        <v>30</v>
      </c>
      <c r="C34" s="1" t="s">
        <v>76</v>
      </c>
      <c r="D34" s="11" t="e">
        <f>C34-B34</f>
        <v>#VALUE!</v>
      </c>
      <c r="E34" s="19" t="s">
        <v>95</v>
      </c>
      <c r="F34" s="12">
        <f>+H34+I34+J34+K34-L34</f>
        <v>274</v>
      </c>
      <c r="G34" s="20">
        <v>0</v>
      </c>
      <c r="H34" s="16">
        <v>0</v>
      </c>
      <c r="I34" s="16">
        <v>100</v>
      </c>
      <c r="J34" s="16">
        <v>100</v>
      </c>
      <c r="K34" s="20">
        <v>74</v>
      </c>
      <c r="L34" s="17">
        <f>MIN(H34:K34)</f>
        <v>0</v>
      </c>
    </row>
    <row r="35" spans="2:13">
      <c r="B35" s="10">
        <v>31</v>
      </c>
      <c r="C35" s="1">
        <v>28</v>
      </c>
      <c r="D35" s="11">
        <f>C35-B35</f>
        <v>-3</v>
      </c>
      <c r="E35" s="2" t="s">
        <v>10</v>
      </c>
      <c r="F35" s="12">
        <f>+H35+I35+J35+K35-L35</f>
        <v>270</v>
      </c>
      <c r="G35" s="20">
        <v>180</v>
      </c>
      <c r="H35" s="15">
        <v>0</v>
      </c>
      <c r="I35" s="20">
        <v>180</v>
      </c>
      <c r="J35" s="20">
        <v>90</v>
      </c>
      <c r="K35" s="15">
        <v>0</v>
      </c>
      <c r="L35" s="17">
        <f>MIN(H35:K35)</f>
        <v>0</v>
      </c>
    </row>
    <row r="36" spans="2:13">
      <c r="B36" s="10">
        <v>32</v>
      </c>
      <c r="C36" s="1">
        <v>29</v>
      </c>
      <c r="D36" s="11">
        <f>C36-B36</f>
        <v>-3</v>
      </c>
      <c r="E36" s="22" t="s">
        <v>81</v>
      </c>
      <c r="F36" s="12">
        <f>+H36+I36+J36+K36-L36</f>
        <v>268</v>
      </c>
      <c r="G36" s="20">
        <v>0</v>
      </c>
      <c r="H36" s="16">
        <v>0</v>
      </c>
      <c r="I36" s="16">
        <v>50</v>
      </c>
      <c r="J36" s="20">
        <v>146</v>
      </c>
      <c r="K36" s="20">
        <v>72</v>
      </c>
      <c r="L36" s="17">
        <f>MIN(H36:K36)</f>
        <v>0</v>
      </c>
    </row>
    <row r="37" spans="2:13">
      <c r="B37" s="10">
        <v>33</v>
      </c>
      <c r="C37" s="1">
        <v>31</v>
      </c>
      <c r="D37" s="11">
        <f>C37-B37</f>
        <v>-2</v>
      </c>
      <c r="E37" s="2" t="s">
        <v>14</v>
      </c>
      <c r="F37" s="12">
        <f>+H37+I37+J37+K37-L37</f>
        <v>252</v>
      </c>
      <c r="G37" s="7">
        <v>180</v>
      </c>
      <c r="H37" s="7">
        <v>106</v>
      </c>
      <c r="I37" s="7">
        <v>70</v>
      </c>
      <c r="J37" s="7">
        <v>72</v>
      </c>
      <c r="K37" s="7">
        <v>74</v>
      </c>
      <c r="L37" s="17">
        <f>MIN(H37:K37)</f>
        <v>70</v>
      </c>
    </row>
    <row r="38" spans="2:13">
      <c r="B38" s="10">
        <v>34</v>
      </c>
      <c r="C38" s="1">
        <v>36</v>
      </c>
      <c r="D38" s="11">
        <f>C38-B38</f>
        <v>2</v>
      </c>
      <c r="E38" s="2" t="s">
        <v>17</v>
      </c>
      <c r="F38" s="12">
        <f>+H38+I38+J38+K38-L38</f>
        <v>206</v>
      </c>
      <c r="G38" s="15">
        <v>0</v>
      </c>
      <c r="H38" s="20">
        <v>62</v>
      </c>
      <c r="I38" s="20">
        <v>72</v>
      </c>
      <c r="J38" s="20">
        <v>30</v>
      </c>
      <c r="K38" s="20">
        <v>72</v>
      </c>
      <c r="L38" s="17">
        <f>MIN(H38:K38)</f>
        <v>30</v>
      </c>
    </row>
    <row r="39" spans="2:13">
      <c r="B39" s="10">
        <v>35</v>
      </c>
      <c r="C39" s="1">
        <v>39</v>
      </c>
      <c r="D39" s="11">
        <f>C39-B39</f>
        <v>4</v>
      </c>
      <c r="E39" s="2" t="s">
        <v>52</v>
      </c>
      <c r="F39" s="12">
        <f>+H39+I39+J39+K39-L39</f>
        <v>202</v>
      </c>
      <c r="G39" s="7">
        <v>75</v>
      </c>
      <c r="H39" s="15">
        <v>0</v>
      </c>
      <c r="I39" s="20">
        <v>68</v>
      </c>
      <c r="J39" s="20">
        <v>104</v>
      </c>
      <c r="K39" s="20">
        <v>30</v>
      </c>
      <c r="L39" s="17">
        <f>MIN(H39:K39)</f>
        <v>0</v>
      </c>
      <c r="M39" s="18"/>
    </row>
    <row r="40" spans="2:13">
      <c r="B40" s="10">
        <v>36</v>
      </c>
      <c r="C40" s="1" t="s">
        <v>76</v>
      </c>
      <c r="D40" s="11" t="e">
        <f>C40-B40</f>
        <v>#VALUE!</v>
      </c>
      <c r="E40" s="22" t="s">
        <v>73</v>
      </c>
      <c r="F40" s="12">
        <f>+H40+I40+J40+K40-L40</f>
        <v>190</v>
      </c>
      <c r="G40" s="20">
        <v>0</v>
      </c>
      <c r="H40" s="15">
        <v>0</v>
      </c>
      <c r="I40" s="16">
        <v>50</v>
      </c>
      <c r="J40" s="16">
        <v>50</v>
      </c>
      <c r="K40" s="20">
        <v>90</v>
      </c>
      <c r="L40" s="17">
        <f>MIN(H40:K40)</f>
        <v>0</v>
      </c>
    </row>
    <row r="41" spans="2:13">
      <c r="B41" s="10">
        <v>37</v>
      </c>
      <c r="C41" s="1">
        <v>35</v>
      </c>
      <c r="D41" s="11">
        <f>C41-B41</f>
        <v>-2</v>
      </c>
      <c r="E41" s="2" t="s">
        <v>37</v>
      </c>
      <c r="F41" s="12">
        <f>+H41+I41+J41+K41-L41</f>
        <v>178</v>
      </c>
      <c r="G41" s="20">
        <v>153</v>
      </c>
      <c r="H41" s="15">
        <v>0</v>
      </c>
      <c r="I41" s="20">
        <v>108</v>
      </c>
      <c r="J41" s="20">
        <v>70</v>
      </c>
      <c r="K41" s="15">
        <v>0</v>
      </c>
      <c r="L41" s="17">
        <f>MIN(H41:K41)</f>
        <v>0</v>
      </c>
    </row>
    <row r="42" spans="2:13">
      <c r="B42" s="10">
        <v>38</v>
      </c>
      <c r="C42" s="1">
        <v>34</v>
      </c>
      <c r="D42" s="11">
        <f>C42-B42</f>
        <v>-4</v>
      </c>
      <c r="E42" s="22" t="s">
        <v>83</v>
      </c>
      <c r="F42" s="12">
        <f>+H42+I42+J42+K42-L42</f>
        <v>170</v>
      </c>
      <c r="G42" s="20">
        <v>0</v>
      </c>
      <c r="H42" s="16">
        <v>0</v>
      </c>
      <c r="I42" s="16">
        <v>50</v>
      </c>
      <c r="J42" s="20">
        <v>90</v>
      </c>
      <c r="K42" s="20">
        <v>30</v>
      </c>
      <c r="L42" s="17">
        <f>MIN(H42:K42)</f>
        <v>0</v>
      </c>
    </row>
    <row r="43" spans="2:13">
      <c r="B43" s="10">
        <v>39</v>
      </c>
      <c r="C43" s="1">
        <v>41</v>
      </c>
      <c r="D43" s="11">
        <f>C43-B43</f>
        <v>2</v>
      </c>
      <c r="E43" s="3" t="s">
        <v>19</v>
      </c>
      <c r="F43" s="12">
        <f>+H43+I43+J43+K43-L43</f>
        <v>152</v>
      </c>
      <c r="G43" s="20">
        <v>209</v>
      </c>
      <c r="H43" s="20">
        <v>12</v>
      </c>
      <c r="I43" s="20">
        <v>20</v>
      </c>
      <c r="J43" s="20">
        <v>24</v>
      </c>
      <c r="K43" s="20">
        <v>108</v>
      </c>
      <c r="L43" s="17">
        <f>MIN(H43:K43)</f>
        <v>12</v>
      </c>
      <c r="M43" s="5"/>
    </row>
    <row r="44" spans="2:13">
      <c r="B44" s="10">
        <v>40</v>
      </c>
      <c r="C44" s="1">
        <v>37</v>
      </c>
      <c r="D44" s="25">
        <f>C44-B44</f>
        <v>-3</v>
      </c>
      <c r="E44" s="3" t="s">
        <v>41</v>
      </c>
      <c r="F44" s="12">
        <f>+H44+I44+J44+K44-L44</f>
        <v>151</v>
      </c>
      <c r="G44" s="7">
        <v>153</v>
      </c>
      <c r="H44" s="7">
        <v>42</v>
      </c>
      <c r="I44" s="7">
        <v>35</v>
      </c>
      <c r="J44" s="7">
        <v>74</v>
      </c>
      <c r="K44" s="7">
        <v>30</v>
      </c>
      <c r="L44" s="17">
        <f>MIN(H44:K44)</f>
        <v>30</v>
      </c>
      <c r="M44" s="21"/>
    </row>
    <row r="45" spans="2:13">
      <c r="B45" s="10">
        <v>41</v>
      </c>
      <c r="C45" s="1">
        <v>38</v>
      </c>
      <c r="D45" s="25">
        <f>C45-B45</f>
        <v>-3</v>
      </c>
      <c r="E45" s="22" t="s">
        <v>65</v>
      </c>
      <c r="F45" s="12">
        <f>+H45+I45+J45+K45-L45</f>
        <v>141</v>
      </c>
      <c r="G45" s="20">
        <v>223</v>
      </c>
      <c r="H45" s="20">
        <v>17</v>
      </c>
      <c r="I45" s="20">
        <v>39</v>
      </c>
      <c r="J45" s="20">
        <v>72</v>
      </c>
      <c r="K45" s="20">
        <v>30</v>
      </c>
      <c r="L45" s="17">
        <f>MIN(H45:K45)</f>
        <v>17</v>
      </c>
    </row>
    <row r="46" spans="2:13">
      <c r="B46" s="10">
        <v>42</v>
      </c>
      <c r="C46" s="1">
        <v>40</v>
      </c>
      <c r="D46" s="11">
        <f>C46-B46</f>
        <v>-2</v>
      </c>
      <c r="E46" s="22" t="s">
        <v>69</v>
      </c>
      <c r="F46" s="12">
        <f>+H46+I46+J46+K46-L46</f>
        <v>126</v>
      </c>
      <c r="G46" s="20">
        <v>262</v>
      </c>
      <c r="H46" s="15">
        <v>0</v>
      </c>
      <c r="I46" s="20">
        <v>44</v>
      </c>
      <c r="J46" s="20">
        <v>32</v>
      </c>
      <c r="K46" s="20">
        <v>50</v>
      </c>
      <c r="L46" s="17">
        <f>MIN(H46:K46)</f>
        <v>0</v>
      </c>
    </row>
    <row r="47" spans="2:13">
      <c r="B47" s="10">
        <v>43</v>
      </c>
      <c r="C47" s="1">
        <v>46</v>
      </c>
      <c r="D47" s="11">
        <f>C47-B47</f>
        <v>3</v>
      </c>
      <c r="E47" s="43" t="s">
        <v>56</v>
      </c>
      <c r="F47" s="12">
        <f>+H47+I47+J47+K47-L47</f>
        <v>122</v>
      </c>
      <c r="G47" s="7">
        <v>75</v>
      </c>
      <c r="H47" s="7">
        <v>64</v>
      </c>
      <c r="I47" s="7">
        <v>10</v>
      </c>
      <c r="J47" s="7">
        <v>44</v>
      </c>
      <c r="K47" s="7">
        <v>14</v>
      </c>
      <c r="L47" s="17">
        <f>MIN(H47:K47)</f>
        <v>10</v>
      </c>
    </row>
    <row r="48" spans="2:13">
      <c r="B48" s="10">
        <v>44</v>
      </c>
      <c r="C48" s="1">
        <v>44</v>
      </c>
      <c r="D48" s="11">
        <f>C48-B48</f>
        <v>0</v>
      </c>
      <c r="E48" s="32" t="s">
        <v>86</v>
      </c>
      <c r="F48" s="12">
        <f>+H48+I48+J48+K48-L48</f>
        <v>116</v>
      </c>
      <c r="G48" s="20">
        <v>0</v>
      </c>
      <c r="H48" s="16">
        <v>0</v>
      </c>
      <c r="I48" s="16">
        <v>20</v>
      </c>
      <c r="J48" s="20">
        <v>48</v>
      </c>
      <c r="K48" s="20">
        <v>48</v>
      </c>
      <c r="L48" s="17">
        <f>MIN(H48:K48)</f>
        <v>0</v>
      </c>
    </row>
    <row r="49" spans="2:12">
      <c r="B49" s="10">
        <v>45</v>
      </c>
      <c r="C49" s="1">
        <v>45</v>
      </c>
      <c r="D49" s="11">
        <f>C49-B49</f>
        <v>0</v>
      </c>
      <c r="E49" s="38" t="s">
        <v>39</v>
      </c>
      <c r="F49" s="12">
        <f>+H49+I49+J49+K49-L49</f>
        <v>100</v>
      </c>
      <c r="G49" s="7">
        <v>75</v>
      </c>
      <c r="H49" s="7">
        <v>15</v>
      </c>
      <c r="I49" s="7">
        <v>44</v>
      </c>
      <c r="J49" s="7">
        <v>30</v>
      </c>
      <c r="K49" s="7">
        <v>26</v>
      </c>
      <c r="L49" s="17">
        <f>MIN(H49:K49)</f>
        <v>15</v>
      </c>
    </row>
    <row r="50" spans="2:12">
      <c r="B50" s="10">
        <v>46</v>
      </c>
      <c r="C50" s="1">
        <v>42</v>
      </c>
      <c r="D50" s="11">
        <f>C50-B50</f>
        <v>-4</v>
      </c>
      <c r="E50" s="38" t="s">
        <v>40</v>
      </c>
      <c r="F50" s="12">
        <f>+H50+I50+J50+K50-L50</f>
        <v>96</v>
      </c>
      <c r="G50" s="20">
        <v>106</v>
      </c>
      <c r="H50" s="15">
        <v>0</v>
      </c>
      <c r="I50" s="20">
        <v>12</v>
      </c>
      <c r="J50" s="20">
        <v>68</v>
      </c>
      <c r="K50" s="20">
        <v>16</v>
      </c>
      <c r="L50" s="17">
        <f>MIN(H50:K50)</f>
        <v>0</v>
      </c>
    </row>
    <row r="51" spans="2:12">
      <c r="B51" s="10">
        <v>47</v>
      </c>
      <c r="C51" s="1">
        <v>53</v>
      </c>
      <c r="D51" s="11">
        <f>C51-B51</f>
        <v>6</v>
      </c>
      <c r="E51" s="32" t="s">
        <v>71</v>
      </c>
      <c r="F51" s="12">
        <f>+H51+I51+J51+K51-L51</f>
        <v>90</v>
      </c>
      <c r="G51" s="16">
        <v>50</v>
      </c>
      <c r="H51" s="20">
        <v>46</v>
      </c>
      <c r="I51" s="20">
        <v>12</v>
      </c>
      <c r="J51" s="20">
        <v>18</v>
      </c>
      <c r="K51" s="20">
        <v>26</v>
      </c>
      <c r="L51" s="17">
        <f>MIN(H51:K51)</f>
        <v>12</v>
      </c>
    </row>
    <row r="52" spans="2:12">
      <c r="B52" s="10">
        <v>48</v>
      </c>
      <c r="C52" s="1">
        <v>54</v>
      </c>
      <c r="D52" s="11">
        <f>C52-B52</f>
        <v>6</v>
      </c>
      <c r="E52" s="32" t="s">
        <v>78</v>
      </c>
      <c r="F52" s="12">
        <f>+H52+I52+J52+K52-L52</f>
        <v>90</v>
      </c>
      <c r="G52" s="16">
        <v>75</v>
      </c>
      <c r="H52" s="16">
        <v>0</v>
      </c>
      <c r="I52" s="20">
        <v>18</v>
      </c>
      <c r="J52" s="15">
        <v>0</v>
      </c>
      <c r="K52" s="20">
        <v>72</v>
      </c>
      <c r="L52" s="17">
        <f>MIN(H52:K52)</f>
        <v>0</v>
      </c>
    </row>
    <row r="53" spans="2:12">
      <c r="B53" s="10">
        <v>49</v>
      </c>
      <c r="C53" s="1">
        <v>48</v>
      </c>
      <c r="D53" s="11">
        <f>C53-B53</f>
        <v>-1</v>
      </c>
      <c r="E53" s="32" t="s">
        <v>62</v>
      </c>
      <c r="F53" s="12">
        <f>+H53+I53+J53+K53-L53</f>
        <v>76</v>
      </c>
      <c r="G53" s="20">
        <v>71</v>
      </c>
      <c r="H53" s="20">
        <v>22</v>
      </c>
      <c r="I53" s="20">
        <v>30</v>
      </c>
      <c r="J53" s="20">
        <v>24</v>
      </c>
      <c r="K53" s="20">
        <v>12</v>
      </c>
      <c r="L53" s="17">
        <f>MIN(H53:K53)</f>
        <v>12</v>
      </c>
    </row>
    <row r="54" spans="2:12">
      <c r="B54" s="10">
        <v>50</v>
      </c>
      <c r="C54" s="1">
        <v>49</v>
      </c>
      <c r="D54" s="11">
        <f>C54-B54</f>
        <v>-1</v>
      </c>
      <c r="E54" s="32" t="s">
        <v>77</v>
      </c>
      <c r="F54" s="12">
        <f>+H54+I54+J54+K54-L54</f>
        <v>66</v>
      </c>
      <c r="G54" s="16">
        <v>80</v>
      </c>
      <c r="H54" s="16">
        <v>0</v>
      </c>
      <c r="I54" s="20">
        <v>10</v>
      </c>
      <c r="J54" s="20">
        <v>30</v>
      </c>
      <c r="K54" s="20">
        <v>26</v>
      </c>
      <c r="L54" s="17">
        <f>MIN(H54:K54)</f>
        <v>0</v>
      </c>
    </row>
    <row r="55" spans="2:12">
      <c r="B55" s="10">
        <v>51</v>
      </c>
      <c r="C55" s="1">
        <v>50</v>
      </c>
      <c r="D55" s="11">
        <f>C55-B55</f>
        <v>-1</v>
      </c>
      <c r="E55" s="38" t="s">
        <v>16</v>
      </c>
      <c r="F55" s="12">
        <f>+H55+I55+J55+K55-L55</f>
        <v>58</v>
      </c>
      <c r="G55" s="7">
        <v>109</v>
      </c>
      <c r="H55" s="16">
        <v>0</v>
      </c>
      <c r="I55" s="7">
        <v>22</v>
      </c>
      <c r="J55" s="7">
        <v>12</v>
      </c>
      <c r="K55" s="7">
        <v>24</v>
      </c>
      <c r="L55" s="17">
        <f>MIN(H55:K55)</f>
        <v>0</v>
      </c>
    </row>
    <row r="56" spans="2:12">
      <c r="B56" s="10">
        <v>52</v>
      </c>
      <c r="C56" s="1">
        <v>58</v>
      </c>
      <c r="D56" s="11">
        <f>C56-B56</f>
        <v>6</v>
      </c>
      <c r="E56" s="38" t="s">
        <v>18</v>
      </c>
      <c r="F56" s="12">
        <f>+H56+I56+J56+K56-L56</f>
        <v>58</v>
      </c>
      <c r="G56" s="7">
        <v>68</v>
      </c>
      <c r="H56" s="7">
        <v>22</v>
      </c>
      <c r="I56" s="7">
        <v>12</v>
      </c>
      <c r="J56" s="7">
        <v>24</v>
      </c>
      <c r="K56" s="7">
        <v>12</v>
      </c>
      <c r="L56" s="17">
        <f>MIN(H56:K56)</f>
        <v>12</v>
      </c>
    </row>
    <row r="57" spans="2:12">
      <c r="B57" s="10">
        <v>53</v>
      </c>
      <c r="C57" s="1">
        <v>47</v>
      </c>
      <c r="D57" s="11">
        <f>C57-B57</f>
        <v>-6</v>
      </c>
      <c r="E57" s="32" t="s">
        <v>84</v>
      </c>
      <c r="F57" s="12">
        <f>+H57+I57+J57+K57-L57</f>
        <v>54</v>
      </c>
      <c r="G57" s="20">
        <v>0</v>
      </c>
      <c r="H57" s="16">
        <v>0</v>
      </c>
      <c r="I57" s="16">
        <v>20</v>
      </c>
      <c r="J57" s="20">
        <v>22</v>
      </c>
      <c r="K57" s="20">
        <v>12</v>
      </c>
      <c r="L57" s="17">
        <f>MIN(H57:K57)</f>
        <v>0</v>
      </c>
    </row>
    <row r="58" spans="2:12">
      <c r="B58" s="10">
        <v>54</v>
      </c>
      <c r="C58" s="1">
        <v>59</v>
      </c>
      <c r="D58" s="11">
        <f>C58-B58</f>
        <v>5</v>
      </c>
      <c r="E58" s="38" t="s">
        <v>49</v>
      </c>
      <c r="F58" s="12">
        <f>+H58+I58+J58+K58-L58</f>
        <v>40</v>
      </c>
      <c r="G58" s="20">
        <v>65</v>
      </c>
      <c r="H58" s="20">
        <v>24</v>
      </c>
      <c r="I58" s="20">
        <v>6</v>
      </c>
      <c r="J58" s="20">
        <v>6</v>
      </c>
      <c r="K58" s="20">
        <v>10</v>
      </c>
      <c r="L58" s="17">
        <f>MIN(H58:K58)</f>
        <v>6</v>
      </c>
    </row>
    <row r="59" spans="2:12">
      <c r="B59" s="10">
        <v>55</v>
      </c>
      <c r="C59" s="1">
        <v>56</v>
      </c>
      <c r="D59" s="11">
        <f>C59-B59</f>
        <v>1</v>
      </c>
      <c r="E59" s="38" t="s">
        <v>38</v>
      </c>
      <c r="F59" s="12">
        <f>+H59+I59+J59+K59-L59</f>
        <v>34</v>
      </c>
      <c r="G59" s="20">
        <v>109</v>
      </c>
      <c r="H59" s="20">
        <v>12</v>
      </c>
      <c r="I59" s="20">
        <v>12</v>
      </c>
      <c r="J59" s="20">
        <v>10</v>
      </c>
      <c r="K59" s="40">
        <v>0</v>
      </c>
      <c r="L59" s="17">
        <f>MIN(H59:K59)</f>
        <v>0</v>
      </c>
    </row>
    <row r="60" spans="2:12">
      <c r="B60" s="10">
        <v>56</v>
      </c>
      <c r="C60" s="1">
        <v>55</v>
      </c>
      <c r="D60" s="11">
        <f>C60-B60</f>
        <v>-1</v>
      </c>
      <c r="E60" s="38" t="s">
        <v>53</v>
      </c>
      <c r="F60" s="12">
        <f>+H60+I60+J60+K60-L60</f>
        <v>32</v>
      </c>
      <c r="G60" s="7">
        <v>159</v>
      </c>
      <c r="H60" s="15">
        <v>0</v>
      </c>
      <c r="I60" s="20">
        <v>10</v>
      </c>
      <c r="J60" s="20">
        <v>10</v>
      </c>
      <c r="K60" s="39">
        <v>12</v>
      </c>
      <c r="L60" s="17">
        <f>MIN(H60:K60)</f>
        <v>0</v>
      </c>
    </row>
    <row r="61" spans="2:12">
      <c r="B61" s="10">
        <v>57</v>
      </c>
      <c r="C61" s="1">
        <v>63</v>
      </c>
      <c r="D61" s="11">
        <f>C61-B61</f>
        <v>6</v>
      </c>
      <c r="E61" s="32" t="s">
        <v>67</v>
      </c>
      <c r="F61" s="12">
        <f>+H61+I61+J61+K61-L61</f>
        <v>23</v>
      </c>
      <c r="G61" s="20">
        <v>30</v>
      </c>
      <c r="H61" s="20">
        <v>12</v>
      </c>
      <c r="I61" s="20">
        <v>6</v>
      </c>
      <c r="J61" s="20">
        <v>3</v>
      </c>
      <c r="K61" s="20">
        <v>5</v>
      </c>
      <c r="L61" s="17">
        <f>MIN(H61:K61)</f>
        <v>3</v>
      </c>
    </row>
    <row r="62" spans="2:12">
      <c r="B62" s="10">
        <v>58</v>
      </c>
      <c r="C62" s="1">
        <v>61</v>
      </c>
      <c r="D62" s="11">
        <f>C62-B62</f>
        <v>3</v>
      </c>
      <c r="E62" s="38" t="s">
        <v>54</v>
      </c>
      <c r="F62" s="12">
        <f>+H62+I62+J62+K62-L62</f>
        <v>16</v>
      </c>
      <c r="G62" s="20">
        <v>68</v>
      </c>
      <c r="H62" s="20">
        <v>10</v>
      </c>
      <c r="I62" s="20">
        <v>3</v>
      </c>
      <c r="J62" s="20">
        <v>3</v>
      </c>
      <c r="K62" s="40">
        <v>0</v>
      </c>
      <c r="L62" s="17">
        <f>MIN(H62:K62)</f>
        <v>0</v>
      </c>
    </row>
    <row r="63" spans="2:12">
      <c r="B63" s="10">
        <v>59</v>
      </c>
      <c r="C63" s="1">
        <v>66</v>
      </c>
      <c r="D63" s="11">
        <f>C63-B63</f>
        <v>7</v>
      </c>
      <c r="E63" s="32" t="s">
        <v>59</v>
      </c>
      <c r="F63" s="12">
        <f>+H63+I63+J63+K63-L63</f>
        <v>16</v>
      </c>
      <c r="G63" s="24">
        <v>30</v>
      </c>
      <c r="H63" s="24">
        <v>10</v>
      </c>
      <c r="I63" s="24">
        <v>3</v>
      </c>
      <c r="J63" s="24">
        <v>3</v>
      </c>
      <c r="K63" s="41">
        <v>3</v>
      </c>
      <c r="L63" s="17">
        <f>MIN(H63:K63)</f>
        <v>3</v>
      </c>
    </row>
    <row r="64" spans="2:12">
      <c r="B64" s="10">
        <v>60</v>
      </c>
      <c r="C64" s="1">
        <v>51</v>
      </c>
      <c r="D64" s="11">
        <f>C64-B64</f>
        <v>-9</v>
      </c>
      <c r="E64" s="32" t="s">
        <v>47</v>
      </c>
      <c r="F64" s="12">
        <f>+H64+I64+J64+K64-L64</f>
        <v>14</v>
      </c>
      <c r="G64" s="20">
        <v>0</v>
      </c>
      <c r="H64" s="16">
        <v>0</v>
      </c>
      <c r="I64" s="16">
        <v>0</v>
      </c>
      <c r="J64" s="20">
        <v>14</v>
      </c>
      <c r="K64" s="40">
        <v>0</v>
      </c>
      <c r="L64" s="17">
        <f>MIN(H64:K64)</f>
        <v>0</v>
      </c>
    </row>
    <row r="65" spans="2:12">
      <c r="B65" s="10">
        <v>61</v>
      </c>
      <c r="C65" s="1">
        <v>64</v>
      </c>
      <c r="D65" s="11">
        <f>C65-B65</f>
        <v>3</v>
      </c>
      <c r="E65" s="32" t="s">
        <v>57</v>
      </c>
      <c r="F65" s="12">
        <f>+H65+I65+J65+K65-L65</f>
        <v>14</v>
      </c>
      <c r="G65" s="20">
        <v>30</v>
      </c>
      <c r="H65" s="15">
        <v>0</v>
      </c>
      <c r="I65" s="20">
        <v>3</v>
      </c>
      <c r="J65" s="20">
        <v>6</v>
      </c>
      <c r="K65" s="39">
        <v>5</v>
      </c>
      <c r="L65" s="17">
        <f>MIN(H65:K65)</f>
        <v>0</v>
      </c>
    </row>
    <row r="66" spans="2:12">
      <c r="B66" s="10">
        <v>62</v>
      </c>
      <c r="C66" s="1">
        <v>65</v>
      </c>
      <c r="D66" s="11">
        <f>C66-B66</f>
        <v>3</v>
      </c>
      <c r="E66" s="37" t="s">
        <v>20</v>
      </c>
      <c r="F66" s="12">
        <f>+H66+I66+J66+K66-L66</f>
        <v>14</v>
      </c>
      <c r="G66" s="7">
        <v>30</v>
      </c>
      <c r="H66" s="15">
        <v>0</v>
      </c>
      <c r="I66" s="20">
        <v>3</v>
      </c>
      <c r="J66" s="20">
        <v>6</v>
      </c>
      <c r="K66" s="39">
        <v>5</v>
      </c>
      <c r="L66" s="17">
        <f>MIN(H66:K66)</f>
        <v>0</v>
      </c>
    </row>
    <row r="67" spans="2:12">
      <c r="B67" s="10">
        <v>63</v>
      </c>
      <c r="C67" s="1">
        <v>60</v>
      </c>
      <c r="D67" s="11">
        <f>C67-B67</f>
        <v>-3</v>
      </c>
      <c r="E67" s="32" t="s">
        <v>90</v>
      </c>
      <c r="F67" s="12">
        <f>+H67+I67+J67+K67-L67</f>
        <v>13</v>
      </c>
      <c r="G67" s="20">
        <v>0</v>
      </c>
      <c r="H67" s="16">
        <v>0</v>
      </c>
      <c r="I67" s="16">
        <v>0</v>
      </c>
      <c r="J67" s="20">
        <v>6</v>
      </c>
      <c r="K67" s="20">
        <v>7</v>
      </c>
      <c r="L67" s="17">
        <f>MIN(H67:K67)</f>
        <v>0</v>
      </c>
    </row>
    <row r="68" spans="2:12">
      <c r="B68" s="10">
        <v>64</v>
      </c>
      <c r="C68" s="1">
        <v>57</v>
      </c>
      <c r="D68" s="11">
        <f>C68-B68</f>
        <v>-7</v>
      </c>
      <c r="E68" s="32" t="s">
        <v>88</v>
      </c>
      <c r="F68" s="12">
        <f>+H68+I68+J68+K68-L68</f>
        <v>12</v>
      </c>
      <c r="G68" s="20">
        <v>0</v>
      </c>
      <c r="H68" s="16">
        <v>0</v>
      </c>
      <c r="I68" s="16">
        <v>0</v>
      </c>
      <c r="J68" s="20">
        <v>12</v>
      </c>
      <c r="K68" s="15">
        <v>0</v>
      </c>
      <c r="L68" s="17">
        <f>MIN(H68:K68)</f>
        <v>0</v>
      </c>
    </row>
    <row r="69" spans="2:12">
      <c r="B69" s="10">
        <v>65</v>
      </c>
      <c r="C69" s="1" t="s">
        <v>76</v>
      </c>
      <c r="D69" s="11" t="e">
        <f>C69-B69</f>
        <v>#VALUE!</v>
      </c>
      <c r="E69" s="32" t="s">
        <v>92</v>
      </c>
      <c r="F69" s="12">
        <f>+H69+I69+J69+K69-L69</f>
        <v>12</v>
      </c>
      <c r="G69" s="20">
        <v>0</v>
      </c>
      <c r="H69" s="15">
        <v>0</v>
      </c>
      <c r="I69" s="16">
        <v>0</v>
      </c>
      <c r="J69" s="16">
        <v>0</v>
      </c>
      <c r="K69" s="20">
        <v>12</v>
      </c>
      <c r="L69" s="17">
        <f>MIN(H69:K69)</f>
        <v>0</v>
      </c>
    </row>
    <row r="70" spans="2:12">
      <c r="B70" s="10">
        <v>66</v>
      </c>
      <c r="C70" s="1">
        <v>62</v>
      </c>
      <c r="D70" s="11">
        <f>C70-B70</f>
        <v>-4</v>
      </c>
      <c r="E70" s="32" t="s">
        <v>55</v>
      </c>
      <c r="F70" s="12">
        <f>+H70+I70+J70+K70-L70</f>
        <v>11</v>
      </c>
      <c r="G70" s="24">
        <v>71</v>
      </c>
      <c r="H70" s="15">
        <v>0</v>
      </c>
      <c r="I70" s="20">
        <v>6</v>
      </c>
      <c r="J70" s="15">
        <v>0</v>
      </c>
      <c r="K70" s="39">
        <v>5</v>
      </c>
      <c r="L70" s="17">
        <f>MIN(H70:K70)</f>
        <v>0</v>
      </c>
    </row>
    <row r="71" spans="2:12">
      <c r="B71" s="10">
        <v>67</v>
      </c>
      <c r="C71" s="1">
        <v>52</v>
      </c>
      <c r="D71" s="11">
        <f>C71-B71</f>
        <v>-15</v>
      </c>
      <c r="E71" s="32" t="s">
        <v>89</v>
      </c>
      <c r="F71" s="12">
        <f>+H71+I71+J71+K71-L71</f>
        <v>10</v>
      </c>
      <c r="G71" s="20">
        <v>0</v>
      </c>
      <c r="H71" s="16">
        <v>0</v>
      </c>
      <c r="I71" s="16">
        <v>0</v>
      </c>
      <c r="J71" s="20">
        <v>10</v>
      </c>
      <c r="K71" s="40">
        <v>0</v>
      </c>
      <c r="L71" s="17">
        <f>MIN(H71:K71)</f>
        <v>0</v>
      </c>
    </row>
    <row r="72" spans="2:12">
      <c r="B72" s="10">
        <v>68</v>
      </c>
      <c r="C72" s="1">
        <v>67</v>
      </c>
      <c r="D72" s="11">
        <f>C72-B72</f>
        <v>-1</v>
      </c>
      <c r="E72" s="32" t="s">
        <v>79</v>
      </c>
      <c r="F72" s="12">
        <f>+H72+I72+J72+K72-L72</f>
        <v>6</v>
      </c>
      <c r="G72" s="20">
        <v>0</v>
      </c>
      <c r="H72" s="20">
        <v>0</v>
      </c>
      <c r="I72" s="20">
        <v>3</v>
      </c>
      <c r="J72" s="20">
        <v>3</v>
      </c>
      <c r="K72" s="40">
        <v>0</v>
      </c>
      <c r="L72" s="17">
        <f>MIN(H72:K72)</f>
        <v>0</v>
      </c>
    </row>
    <row r="73" spans="2:12">
      <c r="B73" s="10">
        <v>69</v>
      </c>
      <c r="C73" s="1">
        <v>68</v>
      </c>
      <c r="D73" s="11">
        <f>C73-B73</f>
        <v>-1</v>
      </c>
      <c r="E73" s="32" t="s">
        <v>82</v>
      </c>
      <c r="F73" s="12">
        <f>+H73+I73+J73+K73-L73</f>
        <v>6</v>
      </c>
      <c r="G73" s="20">
        <v>0</v>
      </c>
      <c r="H73" s="20">
        <v>0</v>
      </c>
      <c r="I73" s="20">
        <v>0</v>
      </c>
      <c r="J73" s="20">
        <v>6</v>
      </c>
      <c r="K73" s="40">
        <v>0</v>
      </c>
      <c r="L73" s="17">
        <f>MIN(H73:K73)</f>
        <v>0</v>
      </c>
    </row>
    <row r="74" spans="2:12">
      <c r="B74" s="10">
        <v>70</v>
      </c>
      <c r="C74" s="1" t="s">
        <v>76</v>
      </c>
      <c r="D74" s="11" t="e">
        <f>C74-B74</f>
        <v>#VALUE!</v>
      </c>
      <c r="E74" s="32" t="s">
        <v>93</v>
      </c>
      <c r="F74" s="12">
        <f>+H74+I74+J74+K74-L74</f>
        <v>5</v>
      </c>
      <c r="G74" s="20">
        <v>0</v>
      </c>
      <c r="H74" s="20">
        <v>0</v>
      </c>
      <c r="I74" s="16">
        <v>0</v>
      </c>
      <c r="J74" s="16">
        <v>0</v>
      </c>
      <c r="K74" s="39">
        <v>5</v>
      </c>
      <c r="L74" s="17">
        <f>MIN(H74:K74)</f>
        <v>0</v>
      </c>
    </row>
    <row r="75" spans="2:12">
      <c r="B75" s="44">
        <v>71</v>
      </c>
      <c r="C75" s="23" t="s">
        <v>76</v>
      </c>
      <c r="D75" s="31" t="e">
        <f>C75-B75</f>
        <v>#VALUE!</v>
      </c>
      <c r="E75" s="33" t="s">
        <v>96</v>
      </c>
      <c r="F75" s="28">
        <f>+H75+I75+J75+K75-L75</f>
        <v>5</v>
      </c>
      <c r="G75" s="29">
        <v>0</v>
      </c>
      <c r="H75" s="29">
        <v>0</v>
      </c>
      <c r="I75" s="47">
        <v>0</v>
      </c>
      <c r="J75" s="47">
        <v>0</v>
      </c>
      <c r="K75" s="48">
        <v>5</v>
      </c>
      <c r="L75" s="45">
        <f>MIN(H75:K75)</f>
        <v>0</v>
      </c>
    </row>
  </sheetData>
  <sortState ref="C5:L75">
    <sortCondition descending="1" ref="F5:F75"/>
    <sortCondition ref="C5:C75"/>
  </sortState>
  <mergeCells count="4">
    <mergeCell ref="B3:D3"/>
    <mergeCell ref="E3:E4"/>
    <mergeCell ref="B1:L1"/>
    <mergeCell ref="B2:L2"/>
  </mergeCells>
  <phoneticPr fontId="0" type="noConversion"/>
  <printOptions horizontalCentered="1" verticalCentered="1"/>
  <pageMargins left="0" right="0" top="0.19685039370078741" bottom="0.19685039370078741" header="0" footer="0"/>
  <pageSetup paperSize="9" scale="83" orientation="portrait" r:id="rId1"/>
  <headerFooter alignWithMargins="0"/>
  <webPublishItems count="1">
    <webPublishItem id="32164" divId="Ranking 05-11-09_32164" sourceType="sheet" destinationFile="F:\Ranking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showGridLines="0" workbookViewId="0">
      <selection activeCell="D4" sqref="D4"/>
    </sheetView>
  </sheetViews>
  <sheetFormatPr baseColWidth="10" defaultRowHeight="12.75"/>
  <cols>
    <col min="1" max="2" width="6" customWidth="1"/>
    <col min="3" max="3" width="37.28515625" customWidth="1"/>
  </cols>
  <sheetData>
    <row r="1" spans="1:3" ht="15.75" customHeight="1">
      <c r="A1" s="60" t="s">
        <v>46</v>
      </c>
      <c r="B1" s="61"/>
      <c r="C1" s="62"/>
    </row>
    <row r="2" spans="1:3" s="13" customFormat="1" ht="18.75" customHeight="1">
      <c r="A2" s="63" t="s">
        <v>45</v>
      </c>
      <c r="B2" s="64"/>
      <c r="C2" s="65"/>
    </row>
    <row r="3" spans="1:3">
      <c r="A3" s="34"/>
      <c r="B3" s="34" t="s">
        <v>36</v>
      </c>
      <c r="C3" s="34" t="s">
        <v>1</v>
      </c>
    </row>
    <row r="4" spans="1:3">
      <c r="A4" s="35" t="s">
        <v>35</v>
      </c>
      <c r="B4" s="35" t="s">
        <v>48</v>
      </c>
      <c r="C4" s="35" t="s">
        <v>3</v>
      </c>
    </row>
    <row r="5" spans="1:3">
      <c r="A5" s="34">
        <v>1</v>
      </c>
      <c r="B5" s="1">
        <v>17</v>
      </c>
      <c r="C5" s="19" t="s">
        <v>63</v>
      </c>
    </row>
    <row r="6" spans="1:3">
      <c r="A6" s="36">
        <v>2</v>
      </c>
      <c r="B6" s="1">
        <v>27</v>
      </c>
      <c r="C6" s="2" t="s">
        <v>43</v>
      </c>
    </row>
    <row r="7" spans="1:3">
      <c r="A7" s="36">
        <v>3</v>
      </c>
      <c r="B7" s="1">
        <v>32</v>
      </c>
      <c r="C7" s="3" t="s">
        <v>15</v>
      </c>
    </row>
    <row r="8" spans="1:3">
      <c r="A8" s="36">
        <v>4</v>
      </c>
      <c r="B8" s="1">
        <v>43</v>
      </c>
      <c r="C8" s="22" t="s">
        <v>60</v>
      </c>
    </row>
    <row r="9" spans="1:3">
      <c r="A9" s="35">
        <v>5</v>
      </c>
      <c r="B9" s="23">
        <v>69</v>
      </c>
      <c r="C9" s="42" t="s">
        <v>80</v>
      </c>
    </row>
  </sheetData>
  <mergeCells count="2">
    <mergeCell ref="A1:C1"/>
    <mergeCell ref="A2:C2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Caballeros</vt:lpstr>
      <vt:lpstr>Excluidos</vt:lpstr>
      <vt:lpstr>Caballeros!QUERY1</vt:lpstr>
      <vt:lpstr>Caballeros!QUERY1_1</vt:lpstr>
      <vt:lpstr>Excluidos!QUERY1_1</vt:lpstr>
      <vt:lpstr>Caballeros!QUERY1_2</vt:lpstr>
      <vt:lpstr>Caballeros!QUERY1_3</vt:lpstr>
      <vt:lpstr>Caballeros!QUERY1_4</vt:lpstr>
      <vt:lpstr>Caballeros!QUERY1_5</vt:lpstr>
      <vt:lpstr>Caballeros!QUERY1_6</vt:lpstr>
    </vt:vector>
  </TitlesOfParts>
  <Company>Vaneduc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jvillemur</dc:creator>
  <cp:lastModifiedBy>Charly</cp:lastModifiedBy>
  <cp:lastPrinted>2018-12-25T14:53:18Z</cp:lastPrinted>
  <dcterms:created xsi:type="dcterms:W3CDTF">2009-04-21T17:46:46Z</dcterms:created>
  <dcterms:modified xsi:type="dcterms:W3CDTF">2018-12-25T14:55:30Z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1578542955</vt:i4>
  </property>
  <property fmtid="{D5CDD505-2E9C-101B-9397-08002B2CF9AE}" pid="3" name="_EmailSubject">
    <vt:lpwstr>Ranking</vt:lpwstr>
  </property>
  <property fmtid="{D5CDD505-2E9C-101B-9397-08002B2CF9AE}" pid="4" name="_AuthorEmail">
    <vt:lpwstr>Juan.Villemur@Vaneduc.edu.ar</vt:lpwstr>
  </property>
  <property fmtid="{D5CDD505-2E9C-101B-9397-08002B2CF9AE}" pid="5" name="_AuthorEmailDisplayName">
    <vt:lpwstr>Villemur, Juan</vt:lpwstr>
  </property>
  <property fmtid="{D5CDD505-2E9C-101B-9397-08002B2CF9AE}" pid="6" name="_PreviousAdHocReviewCycleID">
    <vt:i4>1795035136</vt:i4>
  </property>
  <property fmtid="{D5CDD505-2E9C-101B-9397-08002B2CF9AE}" pid="7" name="_ReviewingToolsShownOnce">
    <vt:lpwstr/>
  </property>
</Properties>
</file>